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60" yWindow="0" windowWidth="22960" windowHeight="15460" tabRatio="500"/>
  </bookViews>
  <sheets>
    <sheet name="Prelude" sheetId="1" r:id="rId1"/>
    <sheet name="Prelude Percent" sheetId="3" r:id="rId2"/>
    <sheet name="Axanar 2014-15" sheetId="4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2" i="4" l="1"/>
  <c r="D17" i="4"/>
  <c r="D53" i="4"/>
  <c r="D54" i="4"/>
  <c r="B20" i="3"/>
  <c r="D30" i="4"/>
  <c r="H19" i="4"/>
  <c r="H18" i="4"/>
  <c r="D32" i="4"/>
  <c r="H20" i="4"/>
  <c r="D34" i="4"/>
  <c r="H21" i="4"/>
  <c r="D38" i="4"/>
  <c r="H22" i="4"/>
  <c r="D42" i="4"/>
  <c r="H23" i="4"/>
  <c r="D46" i="4"/>
  <c r="H24" i="4"/>
  <c r="D49" i="4"/>
  <c r="H25" i="4"/>
  <c r="D50" i="4"/>
  <c r="H26" i="4"/>
  <c r="D51" i="4"/>
  <c r="H27" i="4"/>
  <c r="H28" i="4"/>
  <c r="C7" i="4"/>
  <c r="B21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E116" i="1"/>
  <c r="G25" i="1"/>
  <c r="G31" i="1"/>
  <c r="G115" i="1"/>
  <c r="G112" i="1"/>
  <c r="G108" i="1"/>
  <c r="G103" i="1"/>
  <c r="G100" i="1"/>
  <c r="G97" i="1"/>
  <c r="G96" i="1"/>
  <c r="G90" i="1"/>
  <c r="G88" i="1"/>
  <c r="G86" i="1"/>
  <c r="G73" i="1"/>
  <c r="G54" i="1"/>
  <c r="G52" i="1"/>
  <c r="G51" i="1"/>
  <c r="G42" i="1"/>
  <c r="G36" i="1"/>
  <c r="G23" i="1"/>
  <c r="G20" i="1"/>
  <c r="G10" i="1"/>
  <c r="G9" i="1"/>
  <c r="F117" i="1"/>
  <c r="F118" i="1"/>
</calcChain>
</file>

<file path=xl/sharedStrings.xml><?xml version="1.0" encoding="utf-8"?>
<sst xmlns="http://schemas.openxmlformats.org/spreadsheetml/2006/main" count="470" uniqueCount="241">
  <si>
    <t>Prelude to Axanar Expenses</t>
  </si>
  <si>
    <t>Category</t>
  </si>
  <si>
    <t>Description</t>
  </si>
  <si>
    <t xml:space="preserve">Notes </t>
  </si>
  <si>
    <t>Income</t>
  </si>
  <si>
    <t>Expense</t>
  </si>
  <si>
    <t>Item</t>
  </si>
  <si>
    <t>Deposit</t>
  </si>
  <si>
    <t>Kickstarter</t>
  </si>
  <si>
    <t>VFX</t>
  </si>
  <si>
    <t>Alec repayment</t>
  </si>
  <si>
    <t>Costumes</t>
  </si>
  <si>
    <t>Fabric/Misc</t>
  </si>
  <si>
    <t>USA Sewing</t>
  </si>
  <si>
    <t>Entertainment</t>
  </si>
  <si>
    <t>Genwa</t>
  </si>
  <si>
    <t>Tony Todd dinner</t>
  </si>
  <si>
    <t>Biz filings</t>
  </si>
  <si>
    <t>Corporation</t>
  </si>
  <si>
    <t>Notes</t>
  </si>
  <si>
    <t>Marketing</t>
  </si>
  <si>
    <t>Space Fest</t>
  </si>
  <si>
    <t>Table</t>
  </si>
  <si>
    <t>Makeup</t>
  </si>
  <si>
    <t>MEL</t>
  </si>
  <si>
    <t>Admin</t>
  </si>
  <si>
    <t>Fee</t>
  </si>
  <si>
    <t>Bullfrog Printing</t>
  </si>
  <si>
    <t>Cards for table</t>
  </si>
  <si>
    <t>Stylin Enterprises</t>
  </si>
  <si>
    <t>Star Trek costumes</t>
  </si>
  <si>
    <t>Are all the productions under Axanar Prods. Inc.?</t>
  </si>
  <si>
    <t>Why are these marketing expenses?</t>
  </si>
  <si>
    <t>Dress up at cons?</t>
  </si>
  <si>
    <t>PayPal</t>
  </si>
  <si>
    <t>Uniform patches</t>
  </si>
  <si>
    <t>Travel</t>
  </si>
  <si>
    <t>Hotels.com</t>
  </si>
  <si>
    <t>Hotel</t>
  </si>
  <si>
    <t>For Spacefest (Pasadena). Aren't they local?</t>
  </si>
  <si>
    <t>USA Sewing Factory</t>
  </si>
  <si>
    <t>Costume balance</t>
  </si>
  <si>
    <t>Insurance</t>
  </si>
  <si>
    <t>Film Group Inc.</t>
  </si>
  <si>
    <t>For production insurance, this seems very low.</t>
  </si>
  <si>
    <t>For Metamorfic?</t>
  </si>
  <si>
    <t>Metamorfic</t>
  </si>
  <si>
    <t>Table signage</t>
  </si>
  <si>
    <t>That's a lot</t>
  </si>
  <si>
    <t>Delta</t>
  </si>
  <si>
    <t>FedCon airfare</t>
  </si>
  <si>
    <t>Germany; reclassified as Marketing</t>
  </si>
  <si>
    <t>Joe Kerezman</t>
  </si>
  <si>
    <t>Award ribbons</t>
  </si>
  <si>
    <t>PF Changs</t>
  </si>
  <si>
    <t>Kevin Haney dinner</t>
  </si>
  <si>
    <t>Craft Services</t>
  </si>
  <si>
    <t>The Crafty Caterer</t>
  </si>
  <si>
    <t>Craft services</t>
  </si>
  <si>
    <t>How many days of crafty does this cover?</t>
  </si>
  <si>
    <t>Facebook ads</t>
  </si>
  <si>
    <t>Equipment</t>
  </si>
  <si>
    <t>Amazon</t>
  </si>
  <si>
    <t>Hard drives</t>
  </si>
  <si>
    <t>Berger Specialty</t>
  </si>
  <si>
    <t>Costume trim</t>
  </si>
  <si>
    <t>Why so cheap?</t>
  </si>
  <si>
    <t>Soundstage</t>
  </si>
  <si>
    <t>Ben Kitay Studios</t>
  </si>
  <si>
    <t>How many days?</t>
  </si>
  <si>
    <t>Fry's</t>
  </si>
  <si>
    <t>Terry, Tristan housing</t>
  </si>
  <si>
    <t>Where and why?</t>
  </si>
  <si>
    <t>Marriott</t>
  </si>
  <si>
    <t>JG/Gary/team lunch</t>
  </si>
  <si>
    <t>Equipment Purchase</t>
  </si>
  <si>
    <t>Equipment Rental</t>
  </si>
  <si>
    <t>Marriot</t>
  </si>
  <si>
    <t>Team dinner</t>
  </si>
  <si>
    <t>Ryder</t>
  </si>
  <si>
    <t>Truck</t>
  </si>
  <si>
    <t>Camadeus Film</t>
  </si>
  <si>
    <t>Petty cash</t>
  </si>
  <si>
    <t>Shipping</t>
  </si>
  <si>
    <t>FedEx</t>
  </si>
  <si>
    <t>Kevin Haney</t>
  </si>
  <si>
    <t>The Film Group</t>
  </si>
  <si>
    <t>Anderson Live Media</t>
  </si>
  <si>
    <t>Grip??</t>
  </si>
  <si>
    <t>G&amp;E</t>
  </si>
  <si>
    <t>Cast</t>
  </si>
  <si>
    <t>Catherine Cavanaugh</t>
  </si>
  <si>
    <t>Camera accessories</t>
  </si>
  <si>
    <t>Robert Romero</t>
  </si>
  <si>
    <t>Unattributed</t>
  </si>
  <si>
    <t xml:space="preserve">INCOME </t>
  </si>
  <si>
    <t xml:space="preserve">Net Donations </t>
  </si>
  <si>
    <t xml:space="preserve">Kickstarter Donations </t>
  </si>
  <si>
    <t xml:space="preserve">Kickstarter/Payment Fees </t>
  </si>
  <si>
    <t xml:space="preserve">EXPENSES </t>
  </si>
  <si>
    <t xml:space="preserve">Salaries 1099 </t>
  </si>
  <si>
    <t xml:space="preserve">Alec Peters </t>
  </si>
  <si>
    <t xml:space="preserve">Salaries </t>
  </si>
  <si>
    <t>Robert Burnett</t>
  </si>
  <si>
    <t>Curtis Laseter</t>
  </si>
  <si>
    <t>Salaries</t>
  </si>
  <si>
    <t>Diana Kingsbury</t>
  </si>
  <si>
    <t>Deferred til 2016</t>
  </si>
  <si>
    <t>Items</t>
  </si>
  <si>
    <t>Amounts</t>
  </si>
  <si>
    <t>Comments</t>
  </si>
  <si>
    <t>Salary Subtotals</t>
  </si>
  <si>
    <t>Who was paid this amount?</t>
  </si>
  <si>
    <t>Advertising</t>
  </si>
  <si>
    <t>Auto</t>
  </si>
  <si>
    <t>Bank Fees</t>
  </si>
  <si>
    <t>Facility Fees</t>
  </si>
  <si>
    <t>Perks</t>
  </si>
  <si>
    <t xml:space="preserve">Music </t>
  </si>
  <si>
    <t xml:space="preserve">Building Renovation </t>
  </si>
  <si>
    <t xml:space="preserve">Cleaning Services </t>
  </si>
  <si>
    <t xml:space="preserve">Computer Repair </t>
  </si>
  <si>
    <t>Computer Software</t>
  </si>
  <si>
    <t>Convention Expenses</t>
  </si>
  <si>
    <t>Corporate Expenses</t>
  </si>
  <si>
    <t xml:space="preserve">Event Cost </t>
  </si>
  <si>
    <t>Film Festival Fees</t>
  </si>
  <si>
    <t>Furniture</t>
  </si>
  <si>
    <t>Internet Fees</t>
  </si>
  <si>
    <t>Legal</t>
  </si>
  <si>
    <t>Subtotals</t>
  </si>
  <si>
    <t>Office Supplies</t>
  </si>
  <si>
    <t>Phone</t>
  </si>
  <si>
    <t>Prelude to Axanar Costs</t>
  </si>
  <si>
    <t>Printing</t>
  </si>
  <si>
    <t>Rent</t>
  </si>
  <si>
    <t>Set Construction</t>
  </si>
  <si>
    <t>Shipping Supplies</t>
  </si>
  <si>
    <t>Supplies</t>
  </si>
  <si>
    <t>Utilities</t>
  </si>
  <si>
    <t>Non-salary Expenses</t>
  </si>
  <si>
    <t>Total Expenses</t>
  </si>
  <si>
    <t>Against Income</t>
  </si>
  <si>
    <t>Axanar Income &amp; Expenses 2014-2015</t>
  </si>
  <si>
    <t>Transportation</t>
  </si>
  <si>
    <t>Truck Rental (credit)</t>
  </si>
  <si>
    <t>NPI Production Services</t>
  </si>
  <si>
    <t>Likely salaries</t>
  </si>
  <si>
    <t>Brad Look</t>
  </si>
  <si>
    <t>Rubios</t>
  </si>
  <si>
    <t>Yard House</t>
  </si>
  <si>
    <t>Sets</t>
  </si>
  <si>
    <t>Craig Sheeler</t>
  </si>
  <si>
    <t>TOS Bridge Chair</t>
  </si>
  <si>
    <t>Scott Johnson</t>
  </si>
  <si>
    <t>Travel reimbursement</t>
  </si>
  <si>
    <t>Ryan Husk</t>
  </si>
  <si>
    <t>Wondercon table</t>
  </si>
  <si>
    <t>Electronic Mailbox</t>
  </si>
  <si>
    <t>2x drives</t>
  </si>
  <si>
    <t>Atomic Production Supply</t>
  </si>
  <si>
    <t>income</t>
  </si>
  <si>
    <t>Stephen Martin</t>
  </si>
  <si>
    <t>Stage manager</t>
  </si>
  <si>
    <t>Crafty Caterer</t>
  </si>
  <si>
    <t>Loss &amp; Damages</t>
  </si>
  <si>
    <t>Dolly damage</t>
  </si>
  <si>
    <t>Tony Todd</t>
  </si>
  <si>
    <t>Promotional fee</t>
  </si>
  <si>
    <t>Sheraton Dusseldorf</t>
  </si>
  <si>
    <t>FedCon meals</t>
  </si>
  <si>
    <t>Maritim Dusseldorf</t>
  </si>
  <si>
    <t>Hotel charges</t>
  </si>
  <si>
    <t>Select Service</t>
  </si>
  <si>
    <t>Stripe deposit</t>
  </si>
  <si>
    <t>Hero patches</t>
  </si>
  <si>
    <t>Tobias Richter</t>
  </si>
  <si>
    <t>VFX Tobias Richter</t>
  </si>
  <si>
    <t>DRI Printing</t>
  </si>
  <si>
    <t>posters</t>
  </si>
  <si>
    <t>In District Printing</t>
  </si>
  <si>
    <t>T-shirts</t>
  </si>
  <si>
    <t>Drive</t>
  </si>
  <si>
    <t>Stripe debit</t>
  </si>
  <si>
    <t>Uline</t>
  </si>
  <si>
    <t>Perk supplies</t>
  </si>
  <si>
    <t>San Diego Comic-Con</t>
  </si>
  <si>
    <t>Ticket</t>
  </si>
  <si>
    <t>Pick Up</t>
  </si>
  <si>
    <t>Cachet Productions</t>
  </si>
  <si>
    <t>Pick up</t>
  </si>
  <si>
    <t>Additional filming?</t>
  </si>
  <si>
    <t>Independence Studios</t>
  </si>
  <si>
    <t>Image Design</t>
  </si>
  <si>
    <t>Signage</t>
  </si>
  <si>
    <t>International Silks</t>
  </si>
  <si>
    <t>Fabric</t>
  </si>
  <si>
    <t>J.G. Hertzler</t>
  </si>
  <si>
    <t>Reimbursement</t>
  </si>
  <si>
    <t>Danskin</t>
  </si>
  <si>
    <t>Undershirts for tunics</t>
  </si>
  <si>
    <t>Staples</t>
  </si>
  <si>
    <t>FedEx Office</t>
  </si>
  <si>
    <t>Chop Stop</t>
  </si>
  <si>
    <t>Mark,Jesse,Diana</t>
  </si>
  <si>
    <t>Constant Contact</t>
  </si>
  <si>
    <t>Mailng list</t>
  </si>
  <si>
    <t>Post-production</t>
  </si>
  <si>
    <t>Lembod</t>
  </si>
  <si>
    <t>Sound studio rental</t>
  </si>
  <si>
    <t>Airfare</t>
  </si>
  <si>
    <t>Jesse Aikns</t>
  </si>
  <si>
    <t>Gas money</t>
  </si>
  <si>
    <t>Pier 1</t>
  </si>
  <si>
    <t>Directors' chairs</t>
  </si>
  <si>
    <t>Art</t>
  </si>
  <si>
    <t>Scott Cobb</t>
  </si>
  <si>
    <t>USPS</t>
  </si>
  <si>
    <t>Perk shipping</t>
  </si>
  <si>
    <t>CDs</t>
  </si>
  <si>
    <t>Manufacture or shipping?</t>
  </si>
  <si>
    <t>Blu-rays</t>
  </si>
  <si>
    <t>Total Income</t>
  </si>
  <si>
    <t>Balance</t>
  </si>
  <si>
    <t>1099 payments to whom?</t>
  </si>
  <si>
    <t>Stripe deposit = BackerKit?</t>
  </si>
  <si>
    <t>Kickstarter deposits</t>
  </si>
  <si>
    <t>Flyers, tickets</t>
  </si>
  <si>
    <t>Amount</t>
  </si>
  <si>
    <t>Loss Damage</t>
  </si>
  <si>
    <t>Post</t>
  </si>
  <si>
    <t>Total</t>
  </si>
  <si>
    <t>Studio</t>
  </si>
  <si>
    <t>Computer</t>
  </si>
  <si>
    <t>Production</t>
  </si>
  <si>
    <t>Kickstarter/Payment Fees</t>
  </si>
  <si>
    <t>Makeup design and supervisor (IMDb)</t>
  </si>
  <si>
    <t>Gary Perticone</t>
  </si>
  <si>
    <t>Hair and wigs designer and supervisor (IMDb)</t>
  </si>
  <si>
    <t>These fees are reflected below as an Admin expense</t>
  </si>
  <si>
    <t>Peters Union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</si>
</sst>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#,##0_ ;[Red]\-#,##0\ 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Verdana"/>
    </font>
    <font>
      <i/>
      <sz val="12"/>
      <color theme="1"/>
      <name val="Calibri"/>
      <scheme val="minor"/>
    </font>
    <font>
      <sz val="12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20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3" fontId="0" fillId="0" borderId="0" xfId="0" applyNumberFormat="1"/>
    <xf numFmtId="0" fontId="4" fillId="0" borderId="0" xfId="0" applyFont="1"/>
    <xf numFmtId="8" fontId="4" fillId="0" borderId="0" xfId="0" applyNumberFormat="1" applyFont="1"/>
    <xf numFmtId="8" fontId="0" fillId="0" borderId="0" xfId="0" applyNumberFormat="1"/>
    <xf numFmtId="0" fontId="0" fillId="0" borderId="1" xfId="0" applyBorder="1"/>
    <xf numFmtId="8" fontId="0" fillId="0" borderId="1" xfId="0" applyNumberFormat="1" applyBorder="1"/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8" fontId="0" fillId="0" borderId="0" xfId="0" applyNumberFormat="1" applyBorder="1"/>
    <xf numFmtId="8" fontId="0" fillId="2" borderId="0" xfId="0" applyNumberFormat="1" applyFill="1"/>
    <xf numFmtId="8" fontId="0" fillId="2" borderId="2" xfId="0" applyNumberFormat="1" applyFill="1" applyBorder="1"/>
    <xf numFmtId="0" fontId="0" fillId="2" borderId="3" xfId="0" applyFill="1" applyBorder="1"/>
    <xf numFmtId="8" fontId="0" fillId="2" borderId="3" xfId="0" applyNumberFormat="1" applyFill="1" applyBorder="1" applyAlignment="1">
      <alignment horizontal="right"/>
    </xf>
    <xf numFmtId="8" fontId="0" fillId="2" borderId="3" xfId="0" applyNumberFormat="1" applyFill="1" applyBorder="1"/>
    <xf numFmtId="0" fontId="0" fillId="3" borderId="0" xfId="0" applyFill="1"/>
    <xf numFmtId="8" fontId="0" fillId="3" borderId="0" xfId="0" applyNumberFormat="1" applyFill="1" applyAlignment="1">
      <alignment horizontal="right"/>
    </xf>
    <xf numFmtId="8" fontId="0" fillId="3" borderId="0" xfId="0" applyNumberFormat="1" applyFill="1"/>
    <xf numFmtId="0" fontId="5" fillId="0" borderId="0" xfId="0" applyFont="1"/>
    <xf numFmtId="0" fontId="0" fillId="4" borderId="0" xfId="0" applyFill="1"/>
    <xf numFmtId="0" fontId="0" fillId="4" borderId="0" xfId="0" applyFill="1" applyBorder="1" applyAlignment="1">
      <alignment horizontal="right"/>
    </xf>
    <xf numFmtId="3" fontId="0" fillId="4" borderId="0" xfId="0" applyNumberFormat="1" applyFill="1"/>
    <xf numFmtId="0" fontId="0" fillId="4" borderId="4" xfId="0" applyFill="1" applyBorder="1"/>
    <xf numFmtId="0" fontId="0" fillId="4" borderId="4" xfId="0" applyFill="1" applyBorder="1" applyAlignment="1">
      <alignment horizontal="right"/>
    </xf>
    <xf numFmtId="3" fontId="0" fillId="4" borderId="4" xfId="0" applyNumberFormat="1" applyFill="1" applyBorder="1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164" fontId="0" fillId="4" borderId="0" xfId="0" applyNumberFormat="1" applyFill="1"/>
    <xf numFmtId="164" fontId="0" fillId="4" borderId="4" xfId="0" applyNumberFormat="1" applyFill="1" applyBorder="1"/>
    <xf numFmtId="0" fontId="0" fillId="5" borderId="0" xfId="0" applyFill="1"/>
    <xf numFmtId="3" fontId="0" fillId="5" borderId="0" xfId="0" applyNumberFormat="1" applyFill="1"/>
    <xf numFmtId="164" fontId="0" fillId="5" borderId="0" xfId="0" applyNumberFormat="1" applyFill="1"/>
    <xf numFmtId="0" fontId="1" fillId="5" borderId="0" xfId="0" applyFont="1" applyFill="1"/>
    <xf numFmtId="0" fontId="1" fillId="5" borderId="0" xfId="0" applyFont="1" applyFill="1" applyBorder="1"/>
    <xf numFmtId="3" fontId="1" fillId="5" borderId="0" xfId="0" applyNumberFormat="1" applyFont="1" applyFill="1"/>
    <xf numFmtId="164" fontId="1" fillId="5" borderId="0" xfId="0" applyNumberFormat="1" applyFont="1" applyFill="1"/>
    <xf numFmtId="0" fontId="0" fillId="6" borderId="0" xfId="0" applyFill="1"/>
    <xf numFmtId="3" fontId="0" fillId="6" borderId="0" xfId="0" applyNumberFormat="1" applyFill="1"/>
    <xf numFmtId="164" fontId="0" fillId="6" borderId="0" xfId="0" applyNumberFormat="1" applyFill="1"/>
    <xf numFmtId="14" fontId="0" fillId="6" borderId="0" xfId="0" applyNumberFormat="1" applyFill="1"/>
    <xf numFmtId="0" fontId="0" fillId="7" borderId="0" xfId="0" applyFill="1"/>
    <xf numFmtId="3" fontId="0" fillId="7" borderId="0" xfId="0" applyNumberFormat="1" applyFill="1"/>
    <xf numFmtId="164" fontId="0" fillId="7" borderId="0" xfId="0" applyNumberFormat="1" applyFill="1"/>
    <xf numFmtId="3" fontId="0" fillId="3" borderId="0" xfId="0" applyNumberFormat="1" applyFill="1"/>
    <xf numFmtId="164" fontId="0" fillId="3" borderId="0" xfId="0" applyNumberFormat="1" applyFill="1"/>
    <xf numFmtId="0" fontId="0" fillId="4" borderId="0" xfId="0" applyFill="1" applyBorder="1"/>
    <xf numFmtId="3" fontId="0" fillId="4" borderId="0" xfId="0" applyNumberFormat="1" applyFill="1" applyBorder="1"/>
    <xf numFmtId="164" fontId="0" fillId="4" borderId="0" xfId="0" applyNumberFormat="1" applyFill="1" applyBorder="1"/>
    <xf numFmtId="0" fontId="0" fillId="8" borderId="0" xfId="0" applyFill="1"/>
    <xf numFmtId="3" fontId="0" fillId="8" borderId="0" xfId="0" applyNumberFormat="1" applyFill="1"/>
    <xf numFmtId="164" fontId="0" fillId="8" borderId="0" xfId="0" applyNumberFormat="1" applyFill="1"/>
    <xf numFmtId="0" fontId="0" fillId="9" borderId="0" xfId="0" applyFill="1"/>
    <xf numFmtId="3" fontId="0" fillId="9" borderId="0" xfId="0" applyNumberFormat="1" applyFill="1"/>
    <xf numFmtId="164" fontId="0" fillId="9" borderId="0" xfId="0" applyNumberFormat="1" applyFill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10" borderId="0" xfId="0" applyFill="1"/>
    <xf numFmtId="0" fontId="0" fillId="10" borderId="0" xfId="0" applyFill="1" applyBorder="1"/>
    <xf numFmtId="3" fontId="0" fillId="10" borderId="0" xfId="0" applyNumberFormat="1" applyFill="1" applyBorder="1"/>
    <xf numFmtId="164" fontId="0" fillId="10" borderId="0" xfId="0" applyNumberFormat="1" applyFill="1" applyBorder="1"/>
    <xf numFmtId="3" fontId="0" fillId="10" borderId="0" xfId="0" applyNumberFormat="1" applyFill="1"/>
    <xf numFmtId="164" fontId="0" fillId="10" borderId="0" xfId="0" applyNumberFormat="1" applyFill="1"/>
    <xf numFmtId="0" fontId="0" fillId="11" borderId="0" xfId="0" applyFill="1"/>
    <xf numFmtId="3" fontId="0" fillId="11" borderId="0" xfId="0" applyNumberFormat="1" applyFill="1"/>
    <xf numFmtId="164" fontId="0" fillId="11" borderId="0" xfId="0" applyNumberFormat="1" applyFill="1"/>
    <xf numFmtId="0" fontId="0" fillId="12" borderId="0" xfId="0" applyFill="1"/>
    <xf numFmtId="3" fontId="0" fillId="12" borderId="0" xfId="0" applyNumberFormat="1" applyFill="1"/>
    <xf numFmtId="164" fontId="0" fillId="12" borderId="0" xfId="0" applyNumberFormat="1" applyFill="1"/>
    <xf numFmtId="0" fontId="0" fillId="8" borderId="1" xfId="0" applyFill="1" applyBorder="1"/>
    <xf numFmtId="3" fontId="0" fillId="8" borderId="1" xfId="0" applyNumberFormat="1" applyFill="1" applyBorder="1"/>
    <xf numFmtId="164" fontId="0" fillId="8" borderId="1" xfId="0" applyNumberFormat="1" applyFill="1" applyBorder="1"/>
    <xf numFmtId="0" fontId="0" fillId="12" borderId="0" xfId="0" applyFill="1" applyBorder="1"/>
    <xf numFmtId="3" fontId="0" fillId="12" borderId="0" xfId="0" applyNumberFormat="1" applyFill="1" applyBorder="1"/>
    <xf numFmtId="164" fontId="0" fillId="12" borderId="0" xfId="0" applyNumberFormat="1" applyFill="1" applyBorder="1"/>
    <xf numFmtId="4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9" fontId="1" fillId="0" borderId="0" xfId="0" applyNumberFormat="1" applyFont="1"/>
    <xf numFmtId="9" fontId="0" fillId="0" borderId="0" xfId="0" applyNumberFormat="1"/>
    <xf numFmtId="0" fontId="1" fillId="5" borderId="1" xfId="0" applyFont="1" applyFill="1" applyBorder="1"/>
    <xf numFmtId="0" fontId="0" fillId="2" borderId="5" xfId="0" applyFill="1" applyBorder="1" applyAlignment="1">
      <alignment horizontal="right"/>
    </xf>
    <xf numFmtId="8" fontId="0" fillId="2" borderId="5" xfId="0" applyNumberFormat="1" applyFill="1" applyBorder="1"/>
    <xf numFmtId="0" fontId="0" fillId="2" borderId="0" xfId="0" applyFill="1" applyAlignment="1">
      <alignment horizontal="right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1"/>
    </xf>
  </cellXfs>
  <cellStyles count="20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'Prelude to Axanar' Budget Categories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'Prelude Percent'!$B$1</c:f>
              <c:strCache>
                <c:ptCount val="1"/>
                <c:pt idx="0">
                  <c:v>Amount</c:v>
                </c:pt>
              </c:strCache>
            </c:strRef>
          </c:tx>
          <c:dLbls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'Prelude Percent'!$A$2:$A$20</c:f>
              <c:strCache>
                <c:ptCount val="19"/>
                <c:pt idx="0">
                  <c:v>Admin</c:v>
                </c:pt>
                <c:pt idx="1">
                  <c:v>Art</c:v>
                </c:pt>
                <c:pt idx="2">
                  <c:v>Sets</c:v>
                </c:pt>
                <c:pt idx="3">
                  <c:v>Costumes</c:v>
                </c:pt>
                <c:pt idx="4">
                  <c:v>Craft Services</c:v>
                </c:pt>
                <c:pt idx="5">
                  <c:v>Entertainment</c:v>
                </c:pt>
                <c:pt idx="6">
                  <c:v>Equipment</c:v>
                </c:pt>
                <c:pt idx="7">
                  <c:v>Loss Damage</c:v>
                </c:pt>
                <c:pt idx="8">
                  <c:v>Makeup</c:v>
                </c:pt>
                <c:pt idx="9">
                  <c:v>Marketing</c:v>
                </c:pt>
                <c:pt idx="10">
                  <c:v>Perks</c:v>
                </c:pt>
                <c:pt idx="11">
                  <c:v>Pick up</c:v>
                </c:pt>
                <c:pt idx="12">
                  <c:v>Post</c:v>
                </c:pt>
                <c:pt idx="13">
                  <c:v>Salaries</c:v>
                </c:pt>
                <c:pt idx="14">
                  <c:v>Shipping</c:v>
                </c:pt>
                <c:pt idx="15">
                  <c:v>Soundstage</c:v>
                </c:pt>
                <c:pt idx="16">
                  <c:v>Travel</c:v>
                </c:pt>
                <c:pt idx="17">
                  <c:v>VFX</c:v>
                </c:pt>
                <c:pt idx="18">
                  <c:v>Unattributed</c:v>
                </c:pt>
              </c:strCache>
            </c:strRef>
          </c:cat>
          <c:val>
            <c:numRef>
              <c:f>'Prelude Percent'!$B$2:$B$20</c:f>
              <c:numCache>
                <c:formatCode>#,##0_ ;[Red]\-#,##0\ </c:formatCode>
                <c:ptCount val="19"/>
                <c:pt idx="0">
                  <c:v>2378.43</c:v>
                </c:pt>
                <c:pt idx="1">
                  <c:v>1500.0</c:v>
                </c:pt>
                <c:pt idx="2">
                  <c:v>2000.0</c:v>
                </c:pt>
                <c:pt idx="3">
                  <c:v>13986.66</c:v>
                </c:pt>
                <c:pt idx="4">
                  <c:v>2336.57</c:v>
                </c:pt>
                <c:pt idx="5">
                  <c:v>716.4399999999999</c:v>
                </c:pt>
                <c:pt idx="6">
                  <c:v>4157.75</c:v>
                </c:pt>
                <c:pt idx="7">
                  <c:v>2450.18</c:v>
                </c:pt>
                <c:pt idx="8">
                  <c:v>7440.0</c:v>
                </c:pt>
                <c:pt idx="9">
                  <c:v>7416.25</c:v>
                </c:pt>
                <c:pt idx="10">
                  <c:v>18515.63</c:v>
                </c:pt>
                <c:pt idx="11">
                  <c:v>1460.0</c:v>
                </c:pt>
                <c:pt idx="12">
                  <c:v>1000.0</c:v>
                </c:pt>
                <c:pt idx="13">
                  <c:v>20085.97</c:v>
                </c:pt>
                <c:pt idx="14">
                  <c:v>5059.1</c:v>
                </c:pt>
                <c:pt idx="15">
                  <c:v>9128.0</c:v>
                </c:pt>
                <c:pt idx="16">
                  <c:v>2651.39</c:v>
                </c:pt>
                <c:pt idx="17">
                  <c:v>15000.0</c:v>
                </c:pt>
                <c:pt idx="18">
                  <c:v>6002.89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'Axanar'</a:t>
            </a:r>
            <a:r>
              <a:rPr lang="en-US" baseline="0"/>
              <a:t> Budget Categories 2014-2015</a:t>
            </a:r>
            <a:endParaRPr lang="en-US"/>
          </a:p>
        </c:rich>
      </c:tx>
      <c:layout/>
      <c:overlay val="0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'Axanar 2014-15'!$H$17</c:f>
              <c:strCache>
                <c:ptCount val="1"/>
                <c:pt idx="0">
                  <c:v>Amount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'Axanar 2014-15'!$G$18:$G$27</c:f>
              <c:strCache>
                <c:ptCount val="10"/>
                <c:pt idx="0">
                  <c:v>Salaries</c:v>
                </c:pt>
                <c:pt idx="1">
                  <c:v>Admin</c:v>
                </c:pt>
                <c:pt idx="2">
                  <c:v>Computer</c:v>
                </c:pt>
                <c:pt idx="3">
                  <c:v>Equipment</c:v>
                </c:pt>
                <c:pt idx="4">
                  <c:v>Marketing</c:v>
                </c:pt>
                <c:pt idx="5">
                  <c:v>Perks</c:v>
                </c:pt>
                <c:pt idx="6">
                  <c:v>Production</c:v>
                </c:pt>
                <c:pt idx="7">
                  <c:v>Studio</c:v>
                </c:pt>
                <c:pt idx="8">
                  <c:v>Transportation</c:v>
                </c:pt>
                <c:pt idx="9">
                  <c:v>Travel</c:v>
                </c:pt>
              </c:strCache>
            </c:strRef>
          </c:cat>
          <c:val>
            <c:numRef>
              <c:f>'Axanar 2014-15'!$H$18:$H$27</c:f>
              <c:numCache>
                <c:formatCode>"$"#,##0.00;[Red]\-"$"#,##0.00</c:formatCode>
                <c:ptCount val="10"/>
                <c:pt idx="0">
                  <c:v>121527.88</c:v>
                </c:pt>
                <c:pt idx="1">
                  <c:v>107876.81</c:v>
                </c:pt>
                <c:pt idx="2">
                  <c:v>1098.18</c:v>
                </c:pt>
                <c:pt idx="3">
                  <c:v>35155.87</c:v>
                </c:pt>
                <c:pt idx="4">
                  <c:v>13919.25</c:v>
                </c:pt>
                <c:pt idx="5">
                  <c:v>37258.3</c:v>
                </c:pt>
                <c:pt idx="6">
                  <c:v>60322.56</c:v>
                </c:pt>
                <c:pt idx="7">
                  <c:v>246456.66</c:v>
                </c:pt>
                <c:pt idx="8">
                  <c:v>9163.62</c:v>
                </c:pt>
                <c:pt idx="9">
                  <c:v>9018.29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</xdr:row>
      <xdr:rowOff>152400</xdr:rowOff>
    </xdr:from>
    <xdr:to>
      <xdr:col>13</xdr:col>
      <xdr:colOff>635000</xdr:colOff>
      <xdr:row>37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279400</xdr:colOff>
      <xdr:row>30</xdr:row>
      <xdr:rowOff>25400</xdr:rowOff>
    </xdr:from>
    <xdr:to>
      <xdr:col>10</xdr:col>
      <xdr:colOff>406400</xdr:colOff>
      <xdr:row>60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workbookViewId="0">
      <pane ySplit="3" topLeftCell="A4" activePane="bottomLeft" state="frozen"/>
      <selection pane="bottomLeft" activeCell="F117" sqref="F117"/>
    </sheetView>
  </sheetViews>
  <sheetFormatPr baseColWidth="10" defaultRowHeight="15" x14ac:dyDescent="0"/>
  <cols>
    <col min="1" max="1" width="4.83203125" customWidth="1"/>
    <col min="2" max="2" width="18" bestFit="1" customWidth="1"/>
    <col min="3" max="3" width="22.33203125" bestFit="1" customWidth="1"/>
    <col min="4" max="4" width="19.33203125" bestFit="1" customWidth="1"/>
    <col min="5" max="5" width="10.83203125" style="2"/>
    <col min="6" max="7" width="10.83203125" style="26"/>
    <col min="8" max="8" width="11" bestFit="1" customWidth="1"/>
  </cols>
  <sheetData>
    <row r="1" spans="1:9">
      <c r="A1" s="1" t="s">
        <v>0</v>
      </c>
    </row>
    <row r="3" spans="1:9" s="8" customFormat="1">
      <c r="A3" s="8" t="s">
        <v>6</v>
      </c>
      <c r="B3" s="8" t="s">
        <v>1</v>
      </c>
      <c r="C3" s="8" t="s">
        <v>2</v>
      </c>
      <c r="D3" s="8" t="s">
        <v>3</v>
      </c>
      <c r="E3" s="56" t="s">
        <v>5</v>
      </c>
      <c r="F3" s="57" t="s">
        <v>4</v>
      </c>
      <c r="G3" s="57" t="s">
        <v>130</v>
      </c>
      <c r="H3" s="8" t="s">
        <v>19</v>
      </c>
    </row>
    <row r="4" spans="1:9" s="38" customFormat="1">
      <c r="A4" s="77">
        <v>1</v>
      </c>
      <c r="B4" s="38" t="s">
        <v>25</v>
      </c>
      <c r="C4" s="38" t="s">
        <v>82</v>
      </c>
      <c r="E4" s="39">
        <v>1000</v>
      </c>
      <c r="F4" s="40"/>
      <c r="G4" s="40"/>
    </row>
    <row r="5" spans="1:9" s="38" customFormat="1">
      <c r="A5" s="77">
        <v>2</v>
      </c>
      <c r="B5" s="38" t="s">
        <v>25</v>
      </c>
      <c r="C5" s="38" t="s">
        <v>17</v>
      </c>
      <c r="D5" s="38" t="s">
        <v>18</v>
      </c>
      <c r="E5" s="39">
        <v>900</v>
      </c>
      <c r="F5" s="40"/>
      <c r="G5" s="40"/>
      <c r="H5" s="41">
        <v>41747</v>
      </c>
    </row>
    <row r="6" spans="1:9" s="38" customFormat="1">
      <c r="A6" s="77">
        <v>3</v>
      </c>
      <c r="B6" s="38" t="s">
        <v>25</v>
      </c>
      <c r="C6" s="38" t="s">
        <v>43</v>
      </c>
      <c r="D6" s="38" t="s">
        <v>42</v>
      </c>
      <c r="E6" s="39">
        <v>198.41</v>
      </c>
      <c r="F6" s="40"/>
      <c r="G6" s="40"/>
      <c r="H6" s="38" t="s">
        <v>44</v>
      </c>
    </row>
    <row r="7" spans="1:9" s="38" customFormat="1">
      <c r="A7" s="77">
        <v>4</v>
      </c>
      <c r="B7" s="38" t="s">
        <v>25</v>
      </c>
      <c r="C7" s="38" t="s">
        <v>17</v>
      </c>
      <c r="D7" s="38" t="s">
        <v>18</v>
      </c>
      <c r="E7" s="39">
        <v>167</v>
      </c>
      <c r="F7" s="40"/>
      <c r="G7" s="40"/>
      <c r="H7" s="41">
        <v>41747</v>
      </c>
    </row>
    <row r="8" spans="1:9" s="38" customFormat="1">
      <c r="A8" s="77">
        <v>5</v>
      </c>
      <c r="B8" s="38" t="s">
        <v>25</v>
      </c>
      <c r="C8" s="38" t="s">
        <v>8</v>
      </c>
      <c r="D8" s="38" t="s">
        <v>26</v>
      </c>
      <c r="E8" s="39">
        <v>95.72</v>
      </c>
      <c r="F8" s="40"/>
      <c r="G8" s="40"/>
    </row>
    <row r="9" spans="1:9" s="38" customFormat="1">
      <c r="A9" s="77">
        <v>6</v>
      </c>
      <c r="B9" s="38" t="s">
        <v>25</v>
      </c>
      <c r="C9" s="38" t="s">
        <v>8</v>
      </c>
      <c r="D9" s="38" t="s">
        <v>26</v>
      </c>
      <c r="E9" s="39">
        <v>17.3</v>
      </c>
      <c r="F9" s="40"/>
      <c r="G9" s="40">
        <f>SUM(E4:E9)</f>
        <v>2378.4299999999998</v>
      </c>
      <c r="I9" s="38" t="s">
        <v>31</v>
      </c>
    </row>
    <row r="10" spans="1:9" s="31" customFormat="1">
      <c r="A10" s="77">
        <v>7</v>
      </c>
      <c r="B10" s="31" t="s">
        <v>215</v>
      </c>
      <c r="C10" s="31" t="s">
        <v>216</v>
      </c>
      <c r="D10" s="31" t="s">
        <v>26</v>
      </c>
      <c r="E10" s="32">
        <v>1500</v>
      </c>
      <c r="F10" s="33"/>
      <c r="G10" s="33">
        <f>E10</f>
        <v>1500</v>
      </c>
    </row>
    <row r="11" spans="1:9" s="42" customFormat="1">
      <c r="A11" s="77">
        <v>8</v>
      </c>
      <c r="B11" s="42" t="s">
        <v>11</v>
      </c>
      <c r="C11" s="42" t="s">
        <v>40</v>
      </c>
      <c r="D11" s="42" t="s">
        <v>196</v>
      </c>
      <c r="E11" s="43">
        <v>5005</v>
      </c>
      <c r="F11" s="44"/>
      <c r="G11" s="44"/>
    </row>
    <row r="12" spans="1:9" s="42" customFormat="1">
      <c r="A12" s="77">
        <v>9</v>
      </c>
      <c r="B12" s="42" t="s">
        <v>11</v>
      </c>
      <c r="C12" s="42" t="s">
        <v>40</v>
      </c>
      <c r="D12" s="42" t="s">
        <v>41</v>
      </c>
      <c r="E12" s="43">
        <v>3579.5</v>
      </c>
      <c r="F12" s="44"/>
      <c r="G12" s="44"/>
    </row>
    <row r="13" spans="1:9" s="42" customFormat="1">
      <c r="A13" s="77">
        <v>10</v>
      </c>
      <c r="B13" s="42" t="s">
        <v>11</v>
      </c>
      <c r="C13" s="42" t="s">
        <v>10</v>
      </c>
      <c r="D13" s="42" t="s">
        <v>13</v>
      </c>
      <c r="E13" s="43">
        <v>3000</v>
      </c>
      <c r="F13" s="44"/>
      <c r="G13" s="44"/>
    </row>
    <row r="14" spans="1:9" s="42" customFormat="1">
      <c r="A14" s="77">
        <v>11</v>
      </c>
      <c r="B14" s="42" t="s">
        <v>11</v>
      </c>
      <c r="C14" s="42" t="s">
        <v>10</v>
      </c>
      <c r="D14" s="42" t="s">
        <v>12</v>
      </c>
      <c r="E14" s="43">
        <v>2000</v>
      </c>
      <c r="F14" s="44"/>
      <c r="G14" s="44"/>
    </row>
    <row r="15" spans="1:9" s="42" customFormat="1">
      <c r="A15" s="77">
        <v>12</v>
      </c>
      <c r="B15" s="42" t="s">
        <v>11</v>
      </c>
      <c r="C15" s="42" t="s">
        <v>199</v>
      </c>
      <c r="D15" s="42" t="s">
        <v>200</v>
      </c>
      <c r="E15" s="43">
        <v>150.06</v>
      </c>
      <c r="F15" s="44"/>
      <c r="G15" s="44"/>
    </row>
    <row r="16" spans="1:9" s="42" customFormat="1">
      <c r="A16" s="77">
        <v>13</v>
      </c>
      <c r="B16" s="42" t="s">
        <v>11</v>
      </c>
      <c r="C16" s="42" t="s">
        <v>195</v>
      </c>
      <c r="D16" s="42" t="s">
        <v>196</v>
      </c>
      <c r="E16" s="43">
        <v>123.44</v>
      </c>
      <c r="F16" s="44"/>
      <c r="G16" s="44"/>
    </row>
    <row r="17" spans="1:8" s="42" customFormat="1">
      <c r="A17" s="77">
        <v>14</v>
      </c>
      <c r="B17" s="42" t="s">
        <v>11</v>
      </c>
      <c r="C17" s="42" t="s">
        <v>52</v>
      </c>
      <c r="D17" s="42" t="s">
        <v>53</v>
      </c>
      <c r="E17" s="43">
        <v>68</v>
      </c>
      <c r="F17" s="44"/>
      <c r="G17" s="44"/>
    </row>
    <row r="18" spans="1:8" s="42" customFormat="1">
      <c r="A18" s="77">
        <v>15</v>
      </c>
      <c r="B18" s="42" t="s">
        <v>11</v>
      </c>
      <c r="C18" s="42" t="s">
        <v>64</v>
      </c>
      <c r="D18" s="42" t="s">
        <v>65</v>
      </c>
      <c r="E18" s="43">
        <v>21.8</v>
      </c>
      <c r="F18" s="44"/>
      <c r="G18" s="44"/>
    </row>
    <row r="19" spans="1:8" s="42" customFormat="1">
      <c r="A19" s="77">
        <v>16</v>
      </c>
      <c r="B19" s="42" t="s">
        <v>11</v>
      </c>
      <c r="C19" s="42" t="s">
        <v>34</v>
      </c>
      <c r="D19" s="42" t="s">
        <v>35</v>
      </c>
      <c r="E19" s="43">
        <v>19.98</v>
      </c>
      <c r="F19" s="44"/>
      <c r="G19" s="44"/>
    </row>
    <row r="20" spans="1:8" s="42" customFormat="1">
      <c r="A20" s="77">
        <v>17</v>
      </c>
      <c r="B20" s="42" t="s">
        <v>11</v>
      </c>
      <c r="C20" s="42" t="s">
        <v>34</v>
      </c>
      <c r="D20" s="42" t="s">
        <v>35</v>
      </c>
      <c r="E20" s="43">
        <v>18.88</v>
      </c>
      <c r="F20" s="44"/>
      <c r="G20" s="44">
        <f>SUM(E11:E20)</f>
        <v>13986.659999999998</v>
      </c>
    </row>
    <row r="21" spans="1:8" s="16" customFormat="1">
      <c r="A21" s="77">
        <v>18</v>
      </c>
      <c r="B21" s="16" t="s">
        <v>56</v>
      </c>
      <c r="C21" s="16" t="s">
        <v>57</v>
      </c>
      <c r="D21" s="16" t="s">
        <v>58</v>
      </c>
      <c r="E21" s="45">
        <v>1840</v>
      </c>
      <c r="F21" s="46"/>
      <c r="G21" s="46"/>
      <c r="H21" s="16" t="s">
        <v>59</v>
      </c>
    </row>
    <row r="22" spans="1:8" s="16" customFormat="1">
      <c r="A22" s="77">
        <v>19</v>
      </c>
      <c r="B22" s="16" t="s">
        <v>56</v>
      </c>
      <c r="C22" s="16" t="s">
        <v>164</v>
      </c>
      <c r="E22" s="45">
        <v>460</v>
      </c>
      <c r="F22" s="46"/>
      <c r="G22" s="46"/>
    </row>
    <row r="23" spans="1:8" s="16" customFormat="1">
      <c r="A23" s="77">
        <v>20</v>
      </c>
      <c r="B23" s="16" t="s">
        <v>56</v>
      </c>
      <c r="C23" s="16" t="s">
        <v>203</v>
      </c>
      <c r="D23" s="16" t="s">
        <v>204</v>
      </c>
      <c r="E23" s="45">
        <v>36.57</v>
      </c>
      <c r="F23" s="46"/>
      <c r="G23" s="46">
        <f>SUM(E21:E23)</f>
        <v>2336.5700000000002</v>
      </c>
    </row>
    <row r="24" spans="1:8" s="20" customFormat="1">
      <c r="A24" s="77">
        <v>21</v>
      </c>
      <c r="B24" s="20" t="s">
        <v>7</v>
      </c>
      <c r="C24" s="20" t="s">
        <v>174</v>
      </c>
      <c r="F24" s="29">
        <v>458.06</v>
      </c>
      <c r="G24" s="29"/>
    </row>
    <row r="25" spans="1:8" s="20" customFormat="1">
      <c r="A25" s="77">
        <v>22</v>
      </c>
      <c r="B25" s="20" t="s">
        <v>7</v>
      </c>
      <c r="C25" s="20" t="s">
        <v>8</v>
      </c>
      <c r="E25" s="22"/>
      <c r="F25" s="29">
        <v>89584.84</v>
      </c>
      <c r="G25" s="29">
        <f>F25+F28+F30</f>
        <v>91006.720000000001</v>
      </c>
      <c r="H25" s="20" t="s">
        <v>226</v>
      </c>
    </row>
    <row r="26" spans="1:8" s="20" customFormat="1">
      <c r="A26" s="77">
        <v>23</v>
      </c>
      <c r="B26" s="20" t="s">
        <v>7</v>
      </c>
      <c r="C26" s="20" t="s">
        <v>174</v>
      </c>
      <c r="E26" s="22"/>
      <c r="F26" s="29">
        <v>12888.55</v>
      </c>
      <c r="G26" s="29"/>
    </row>
    <row r="27" spans="1:8" s="20" customFormat="1">
      <c r="A27" s="77">
        <v>24</v>
      </c>
      <c r="B27" s="20" t="s">
        <v>7</v>
      </c>
      <c r="C27" s="20" t="s">
        <v>174</v>
      </c>
      <c r="E27" s="22"/>
      <c r="F27" s="29">
        <v>7633.19</v>
      </c>
      <c r="G27" s="29"/>
    </row>
    <row r="28" spans="1:8" s="20" customFormat="1">
      <c r="A28" s="77">
        <v>25</v>
      </c>
      <c r="B28" s="20" t="s">
        <v>7</v>
      </c>
      <c r="C28" s="20" t="s">
        <v>8</v>
      </c>
      <c r="E28" s="22"/>
      <c r="F28" s="29">
        <v>2021.88</v>
      </c>
      <c r="G28" s="29"/>
    </row>
    <row r="29" spans="1:8" s="20" customFormat="1">
      <c r="A29" s="77">
        <v>26</v>
      </c>
      <c r="B29" s="20" t="s">
        <v>7</v>
      </c>
      <c r="C29" s="20" t="s">
        <v>174</v>
      </c>
      <c r="E29" s="22"/>
      <c r="F29" s="29">
        <v>1374.91</v>
      </c>
      <c r="G29" s="29"/>
    </row>
    <row r="30" spans="1:8" s="20" customFormat="1">
      <c r="A30" s="77">
        <v>27</v>
      </c>
      <c r="B30" s="20" t="s">
        <v>7</v>
      </c>
      <c r="C30" s="20" t="s">
        <v>8</v>
      </c>
      <c r="D30" s="20" t="s">
        <v>161</v>
      </c>
      <c r="E30" s="22"/>
      <c r="F30" s="29">
        <v>-600</v>
      </c>
      <c r="G30" s="29"/>
    </row>
    <row r="31" spans="1:8" s="20" customFormat="1">
      <c r="A31" s="77">
        <v>28</v>
      </c>
      <c r="B31" s="20" t="s">
        <v>7</v>
      </c>
      <c r="C31" s="20" t="s">
        <v>174</v>
      </c>
      <c r="E31" s="22"/>
      <c r="F31" s="29">
        <v>288.60000000000002</v>
      </c>
      <c r="G31" s="29">
        <f>SUM(F24,F26:F27,F29,F31:F36)</f>
        <v>22826.06</v>
      </c>
      <c r="H31" s="20" t="s">
        <v>225</v>
      </c>
    </row>
    <row r="32" spans="1:8" s="20" customFormat="1">
      <c r="A32" s="77">
        <v>29</v>
      </c>
      <c r="B32" s="20" t="s">
        <v>7</v>
      </c>
      <c r="C32" s="20" t="s">
        <v>174</v>
      </c>
      <c r="E32" s="22"/>
      <c r="F32" s="29">
        <v>103.77</v>
      </c>
      <c r="G32" s="29"/>
    </row>
    <row r="33" spans="1:8" s="20" customFormat="1">
      <c r="A33" s="77">
        <v>30</v>
      </c>
      <c r="B33" s="47" t="s">
        <v>7</v>
      </c>
      <c r="C33" s="47" t="s">
        <v>174</v>
      </c>
      <c r="D33" s="47"/>
      <c r="E33" s="48"/>
      <c r="F33" s="49">
        <v>68.47</v>
      </c>
      <c r="G33" s="49"/>
    </row>
    <row r="34" spans="1:8" s="20" customFormat="1">
      <c r="A34" s="77">
        <v>31</v>
      </c>
      <c r="B34" s="20" t="s">
        <v>7</v>
      </c>
      <c r="C34" s="20" t="s">
        <v>174</v>
      </c>
      <c r="E34" s="22"/>
      <c r="F34" s="29">
        <v>45.75</v>
      </c>
      <c r="G34" s="29"/>
    </row>
    <row r="35" spans="1:8" s="20" customFormat="1">
      <c r="A35" s="77">
        <v>32</v>
      </c>
      <c r="B35" s="20" t="s">
        <v>7</v>
      </c>
      <c r="C35" s="20" t="s">
        <v>174</v>
      </c>
      <c r="E35" s="22"/>
      <c r="F35" s="29">
        <v>22.72</v>
      </c>
      <c r="G35" s="29"/>
    </row>
    <row r="36" spans="1:8" s="20" customFormat="1">
      <c r="A36" s="77">
        <v>33</v>
      </c>
      <c r="B36" s="20" t="s">
        <v>7</v>
      </c>
      <c r="C36" s="20" t="s">
        <v>183</v>
      </c>
      <c r="E36" s="22"/>
      <c r="F36" s="29">
        <v>-57.96</v>
      </c>
      <c r="G36" s="29">
        <f>SUM(F24:F36)</f>
        <v>113832.78000000001</v>
      </c>
      <c r="H36" s="29"/>
    </row>
    <row r="37" spans="1:8" s="50" customFormat="1">
      <c r="A37" s="77">
        <v>34</v>
      </c>
      <c r="B37" s="50" t="s">
        <v>14</v>
      </c>
      <c r="C37" s="50" t="s">
        <v>15</v>
      </c>
      <c r="D37" s="50" t="s">
        <v>16</v>
      </c>
      <c r="E37" s="51">
        <v>198.41</v>
      </c>
      <c r="F37" s="52"/>
      <c r="G37" s="52"/>
    </row>
    <row r="38" spans="1:8" s="50" customFormat="1">
      <c r="A38" s="77">
        <v>35</v>
      </c>
      <c r="B38" s="50" t="s">
        <v>14</v>
      </c>
      <c r="C38" s="50" t="s">
        <v>77</v>
      </c>
      <c r="D38" s="50" t="s">
        <v>78</v>
      </c>
      <c r="E38" s="51">
        <v>178.15</v>
      </c>
      <c r="F38" s="52"/>
      <c r="G38" s="52"/>
    </row>
    <row r="39" spans="1:8" s="50" customFormat="1">
      <c r="A39" s="77">
        <v>36</v>
      </c>
      <c r="B39" s="50" t="s">
        <v>14</v>
      </c>
      <c r="C39" s="50" t="s">
        <v>73</v>
      </c>
      <c r="D39" s="50" t="s">
        <v>74</v>
      </c>
      <c r="E39" s="51">
        <v>157.80000000000001</v>
      </c>
      <c r="F39" s="52"/>
      <c r="G39" s="52"/>
    </row>
    <row r="40" spans="1:8" s="50" customFormat="1">
      <c r="A40" s="77">
        <v>37</v>
      </c>
      <c r="B40" s="50" t="s">
        <v>14</v>
      </c>
      <c r="C40" s="50" t="s">
        <v>150</v>
      </c>
      <c r="E40" s="51">
        <v>89.5</v>
      </c>
      <c r="F40" s="52"/>
      <c r="G40" s="52"/>
    </row>
    <row r="41" spans="1:8" s="50" customFormat="1">
      <c r="A41" s="77">
        <v>38</v>
      </c>
      <c r="B41" s="50" t="s">
        <v>14</v>
      </c>
      <c r="C41" s="50" t="s">
        <v>54</v>
      </c>
      <c r="D41" s="50" t="s">
        <v>55</v>
      </c>
      <c r="E41" s="51">
        <v>54.4</v>
      </c>
      <c r="F41" s="52"/>
      <c r="G41" s="52"/>
    </row>
    <row r="42" spans="1:8" s="50" customFormat="1">
      <c r="A42" s="77">
        <v>39</v>
      </c>
      <c r="B42" s="50" t="s">
        <v>14</v>
      </c>
      <c r="C42" s="50" t="s">
        <v>149</v>
      </c>
      <c r="E42" s="51">
        <v>38.18</v>
      </c>
      <c r="F42" s="52"/>
      <c r="G42" s="52">
        <f>SUM(E37:E42)</f>
        <v>716.43999999999994</v>
      </c>
    </row>
    <row r="43" spans="1:8" s="42" customFormat="1">
      <c r="A43" s="77">
        <v>40</v>
      </c>
      <c r="B43" s="42" t="s">
        <v>61</v>
      </c>
      <c r="C43" s="42" t="s">
        <v>158</v>
      </c>
      <c r="D43" s="42" t="s">
        <v>159</v>
      </c>
      <c r="E43" s="43">
        <v>724.85</v>
      </c>
      <c r="F43" s="44"/>
      <c r="G43" s="44"/>
    </row>
    <row r="44" spans="1:8" s="42" customFormat="1">
      <c r="A44" s="77">
        <v>41</v>
      </c>
      <c r="B44" s="42" t="s">
        <v>61</v>
      </c>
      <c r="C44" s="42" t="s">
        <v>160</v>
      </c>
      <c r="E44" s="43">
        <v>347.07</v>
      </c>
      <c r="F44" s="44"/>
      <c r="G44" s="44"/>
    </row>
    <row r="45" spans="1:8" s="42" customFormat="1">
      <c r="A45" s="77">
        <v>42</v>
      </c>
      <c r="B45" s="42" t="s">
        <v>61</v>
      </c>
      <c r="C45" s="42" t="s">
        <v>62</v>
      </c>
      <c r="D45" s="42" t="s">
        <v>63</v>
      </c>
      <c r="E45" s="43">
        <v>59.98</v>
      </c>
      <c r="F45" s="44"/>
      <c r="G45" s="44"/>
      <c r="H45" s="42" t="s">
        <v>66</v>
      </c>
    </row>
    <row r="46" spans="1:8" s="42" customFormat="1">
      <c r="A46" s="77">
        <v>43</v>
      </c>
      <c r="B46" s="42" t="s">
        <v>75</v>
      </c>
      <c r="C46" s="42" t="s">
        <v>62</v>
      </c>
      <c r="D46" s="42" t="s">
        <v>63</v>
      </c>
      <c r="E46" s="43">
        <v>374.2</v>
      </c>
      <c r="F46" s="44"/>
      <c r="G46" s="44"/>
    </row>
    <row r="47" spans="1:8" s="42" customFormat="1">
      <c r="A47" s="77">
        <v>44</v>
      </c>
      <c r="B47" s="42" t="s">
        <v>75</v>
      </c>
      <c r="C47" s="42" t="s">
        <v>70</v>
      </c>
      <c r="D47" s="42" t="s">
        <v>182</v>
      </c>
      <c r="E47" s="43">
        <v>98.09</v>
      </c>
      <c r="F47" s="44"/>
      <c r="G47" s="44"/>
    </row>
    <row r="48" spans="1:8" s="42" customFormat="1">
      <c r="A48" s="77">
        <v>45</v>
      </c>
      <c r="B48" s="42" t="s">
        <v>75</v>
      </c>
      <c r="C48" s="42" t="s">
        <v>70</v>
      </c>
      <c r="E48" s="43">
        <v>49.02</v>
      </c>
      <c r="F48" s="44"/>
      <c r="G48" s="44"/>
    </row>
    <row r="49" spans="1:8" s="42" customFormat="1">
      <c r="A49" s="77">
        <v>46</v>
      </c>
      <c r="B49" s="42" t="s">
        <v>76</v>
      </c>
      <c r="C49" s="42" t="s">
        <v>79</v>
      </c>
      <c r="D49" s="42" t="s">
        <v>80</v>
      </c>
      <c r="E49" s="43">
        <v>1395</v>
      </c>
      <c r="F49" s="44"/>
      <c r="G49" s="44"/>
    </row>
    <row r="50" spans="1:8" s="42" customFormat="1">
      <c r="A50" s="77">
        <v>47</v>
      </c>
      <c r="B50" s="42" t="s">
        <v>76</v>
      </c>
      <c r="C50" s="42" t="s">
        <v>79</v>
      </c>
      <c r="D50" s="42" t="s">
        <v>145</v>
      </c>
      <c r="E50" s="43">
        <v>-190.46</v>
      </c>
      <c r="F50" s="44"/>
      <c r="G50" s="44"/>
    </row>
    <row r="51" spans="1:8" s="42" customFormat="1">
      <c r="A51" s="77">
        <v>48</v>
      </c>
      <c r="B51" s="42" t="s">
        <v>76</v>
      </c>
      <c r="C51" s="42" t="s">
        <v>91</v>
      </c>
      <c r="D51" s="42" t="s">
        <v>92</v>
      </c>
      <c r="E51" s="43">
        <v>1300</v>
      </c>
      <c r="F51" s="44"/>
      <c r="G51" s="44">
        <f>SUM(E43:E51)</f>
        <v>4157.75</v>
      </c>
    </row>
    <row r="52" spans="1:8" s="53" customFormat="1">
      <c r="A52" s="77">
        <v>49</v>
      </c>
      <c r="B52" s="53" t="s">
        <v>165</v>
      </c>
      <c r="D52" s="53" t="s">
        <v>166</v>
      </c>
      <c r="E52" s="54">
        <v>2450.1799999999998</v>
      </c>
      <c r="F52" s="55"/>
      <c r="G52" s="55">
        <f>E52</f>
        <v>2450.1799999999998</v>
      </c>
    </row>
    <row r="53" spans="1:8" s="38" customFormat="1">
      <c r="A53" s="77">
        <v>50</v>
      </c>
      <c r="B53" s="38" t="s">
        <v>23</v>
      </c>
      <c r="C53" s="38" t="s">
        <v>24</v>
      </c>
      <c r="E53" s="39">
        <v>6540</v>
      </c>
      <c r="F53" s="40"/>
      <c r="G53" s="40"/>
    </row>
    <row r="54" spans="1:8" s="38" customFormat="1">
      <c r="A54" s="77">
        <v>51</v>
      </c>
      <c r="B54" s="38" t="s">
        <v>23</v>
      </c>
      <c r="C54" s="38" t="s">
        <v>85</v>
      </c>
      <c r="D54" s="38" t="s">
        <v>23</v>
      </c>
      <c r="E54" s="39">
        <v>900</v>
      </c>
      <c r="F54" s="40"/>
      <c r="G54" s="40">
        <f>SUM(E53:E54)</f>
        <v>7440</v>
      </c>
    </row>
    <row r="55" spans="1:8" s="31" customFormat="1">
      <c r="A55" s="77">
        <v>52</v>
      </c>
      <c r="B55" s="31" t="s">
        <v>20</v>
      </c>
      <c r="C55" s="31" t="s">
        <v>49</v>
      </c>
      <c r="D55" s="31" t="s">
        <v>50</v>
      </c>
      <c r="E55" s="32">
        <v>1624.2</v>
      </c>
      <c r="F55" s="33"/>
      <c r="G55" s="33"/>
      <c r="H55" s="31" t="s">
        <v>51</v>
      </c>
    </row>
    <row r="56" spans="1:8" s="31" customFormat="1">
      <c r="A56" s="77">
        <v>53</v>
      </c>
      <c r="B56" s="31" t="s">
        <v>20</v>
      </c>
      <c r="C56" s="31" t="s">
        <v>46</v>
      </c>
      <c r="D56" s="31" t="s">
        <v>47</v>
      </c>
      <c r="E56" s="32">
        <v>1133.5999999999999</v>
      </c>
      <c r="F56" s="33"/>
      <c r="G56" s="33"/>
      <c r="H56" s="31" t="s">
        <v>48</v>
      </c>
    </row>
    <row r="57" spans="1:8" s="31" customFormat="1">
      <c r="A57" s="77">
        <v>54</v>
      </c>
      <c r="B57" s="31" t="s">
        <v>20</v>
      </c>
      <c r="C57" s="31" t="s">
        <v>156</v>
      </c>
      <c r="D57" s="31" t="s">
        <v>157</v>
      </c>
      <c r="E57" s="32">
        <v>814</v>
      </c>
      <c r="F57" s="33"/>
      <c r="G57" s="33"/>
    </row>
    <row r="58" spans="1:8" s="31" customFormat="1">
      <c r="A58" s="77">
        <v>55</v>
      </c>
      <c r="B58" s="31" t="s">
        <v>20</v>
      </c>
      <c r="C58" s="31" t="s">
        <v>27</v>
      </c>
      <c r="D58" s="31" t="s">
        <v>28</v>
      </c>
      <c r="E58" s="32">
        <v>548.64</v>
      </c>
      <c r="F58" s="33"/>
      <c r="G58" s="33"/>
    </row>
    <row r="59" spans="1:8" s="31" customFormat="1">
      <c r="A59" s="77">
        <v>56</v>
      </c>
      <c r="B59" s="31" t="s">
        <v>20</v>
      </c>
      <c r="C59" s="31" t="s">
        <v>27</v>
      </c>
      <c r="D59" s="31" t="s">
        <v>227</v>
      </c>
      <c r="E59" s="32">
        <v>892.08</v>
      </c>
      <c r="F59" s="33"/>
      <c r="G59" s="33"/>
    </row>
    <row r="60" spans="1:8" s="31" customFormat="1">
      <c r="A60" s="77">
        <v>57</v>
      </c>
      <c r="B60" s="31" t="s">
        <v>20</v>
      </c>
      <c r="C60" s="31" t="s">
        <v>211</v>
      </c>
      <c r="D60" s="31" t="s">
        <v>212</v>
      </c>
      <c r="E60" s="32">
        <v>460.7</v>
      </c>
      <c r="F60" s="33"/>
      <c r="G60" s="33"/>
    </row>
    <row r="61" spans="1:8" s="31" customFormat="1">
      <c r="A61" s="77">
        <v>58</v>
      </c>
      <c r="B61" s="31" t="s">
        <v>20</v>
      </c>
      <c r="C61" s="31" t="s">
        <v>49</v>
      </c>
      <c r="D61" s="31" t="s">
        <v>210</v>
      </c>
      <c r="E61" s="32">
        <v>459.7</v>
      </c>
      <c r="F61" s="33"/>
      <c r="G61" s="33"/>
    </row>
    <row r="62" spans="1:8" s="31" customFormat="1">
      <c r="A62" s="77">
        <v>59</v>
      </c>
      <c r="B62" s="31" t="s">
        <v>20</v>
      </c>
      <c r="C62" s="31" t="s">
        <v>60</v>
      </c>
      <c r="E62" s="32">
        <v>289.5</v>
      </c>
      <c r="F62" s="33"/>
      <c r="G62" s="33"/>
    </row>
    <row r="63" spans="1:8" s="31" customFormat="1">
      <c r="A63" s="77">
        <v>60</v>
      </c>
      <c r="B63" s="31" t="s">
        <v>20</v>
      </c>
      <c r="C63" s="31" t="s">
        <v>21</v>
      </c>
      <c r="D63" s="31" t="s">
        <v>22</v>
      </c>
      <c r="E63" s="32">
        <v>200</v>
      </c>
      <c r="F63" s="33"/>
      <c r="G63" s="33"/>
    </row>
    <row r="64" spans="1:8" s="31" customFormat="1">
      <c r="A64" s="77">
        <v>61</v>
      </c>
      <c r="B64" s="31" t="s">
        <v>20</v>
      </c>
      <c r="C64" s="31" t="s">
        <v>171</v>
      </c>
      <c r="D64" s="31" t="s">
        <v>172</v>
      </c>
      <c r="E64" s="32">
        <v>190.48</v>
      </c>
      <c r="F64" s="33"/>
      <c r="G64" s="33"/>
    </row>
    <row r="65" spans="1:8" s="31" customFormat="1">
      <c r="A65" s="77">
        <v>62</v>
      </c>
      <c r="B65" s="31" t="s">
        <v>20</v>
      </c>
      <c r="C65" s="31" t="s">
        <v>186</v>
      </c>
      <c r="D65" s="31" t="s">
        <v>187</v>
      </c>
      <c r="E65" s="32">
        <v>165</v>
      </c>
      <c r="F65" s="33"/>
      <c r="G65" s="33"/>
    </row>
    <row r="66" spans="1:8" s="31" customFormat="1">
      <c r="A66" s="77">
        <v>63</v>
      </c>
      <c r="B66" s="31" t="s">
        <v>20</v>
      </c>
      <c r="C66" s="31" t="s">
        <v>193</v>
      </c>
      <c r="D66" s="31" t="s">
        <v>194</v>
      </c>
      <c r="E66" s="32">
        <v>130.80000000000001</v>
      </c>
      <c r="F66" s="33"/>
      <c r="G66" s="33"/>
    </row>
    <row r="67" spans="1:8" s="31" customFormat="1">
      <c r="A67" s="77">
        <v>64</v>
      </c>
      <c r="B67" s="31" t="s">
        <v>20</v>
      </c>
      <c r="C67" s="31" t="s">
        <v>169</v>
      </c>
      <c r="D67" s="31" t="s">
        <v>170</v>
      </c>
      <c r="E67" s="32">
        <v>118.66</v>
      </c>
      <c r="F67" s="33"/>
      <c r="G67" s="33"/>
    </row>
    <row r="68" spans="1:8" s="31" customFormat="1">
      <c r="A68" s="77">
        <v>65</v>
      </c>
      <c r="B68" s="31" t="s">
        <v>20</v>
      </c>
      <c r="C68" s="31" t="s">
        <v>213</v>
      </c>
      <c r="D68" s="31" t="s">
        <v>214</v>
      </c>
      <c r="E68" s="32">
        <v>113.35</v>
      </c>
      <c r="F68" s="33"/>
      <c r="G68" s="33"/>
    </row>
    <row r="69" spans="1:8" s="31" customFormat="1">
      <c r="A69" s="77">
        <v>66</v>
      </c>
      <c r="B69" s="31" t="s">
        <v>20</v>
      </c>
      <c r="C69" s="31" t="s">
        <v>213</v>
      </c>
      <c r="D69" s="31" t="s">
        <v>214</v>
      </c>
      <c r="E69" s="32">
        <v>80.95</v>
      </c>
      <c r="F69" s="33"/>
      <c r="G69" s="33"/>
    </row>
    <row r="70" spans="1:8" s="31" customFormat="1">
      <c r="A70" s="77">
        <v>67</v>
      </c>
      <c r="B70" s="31" t="s">
        <v>20</v>
      </c>
      <c r="C70" s="31" t="s">
        <v>29</v>
      </c>
      <c r="D70" s="31" t="s">
        <v>30</v>
      </c>
      <c r="E70" s="32">
        <v>90</v>
      </c>
      <c r="F70" s="33"/>
      <c r="G70" s="33"/>
      <c r="H70" s="31" t="s">
        <v>32</v>
      </c>
    </row>
    <row r="71" spans="1:8" s="31" customFormat="1">
      <c r="A71" s="77">
        <v>68</v>
      </c>
      <c r="B71" s="31" t="s">
        <v>20</v>
      </c>
      <c r="C71" s="31" t="s">
        <v>205</v>
      </c>
      <c r="D71" s="31" t="s">
        <v>206</v>
      </c>
      <c r="E71" s="32">
        <v>55</v>
      </c>
      <c r="F71" s="33"/>
      <c r="G71" s="33"/>
    </row>
    <row r="72" spans="1:8" s="31" customFormat="1">
      <c r="A72" s="77">
        <v>69</v>
      </c>
      <c r="B72" s="31" t="s">
        <v>20</v>
      </c>
      <c r="C72" s="31" t="s">
        <v>29</v>
      </c>
      <c r="D72" s="31" t="s">
        <v>30</v>
      </c>
      <c r="E72" s="32">
        <v>30</v>
      </c>
      <c r="F72" s="33"/>
      <c r="G72" s="33"/>
      <c r="H72" s="31" t="s">
        <v>33</v>
      </c>
    </row>
    <row r="73" spans="1:8" s="31" customFormat="1">
      <c r="A73" s="77">
        <v>70</v>
      </c>
      <c r="B73" s="31" t="s">
        <v>20</v>
      </c>
      <c r="C73" s="31" t="s">
        <v>173</v>
      </c>
      <c r="D73" s="31" t="s">
        <v>170</v>
      </c>
      <c r="E73" s="32">
        <v>19.59</v>
      </c>
      <c r="F73" s="33"/>
      <c r="G73" s="33">
        <f>SUM(E55:E73)</f>
        <v>7416.25</v>
      </c>
    </row>
    <row r="74" spans="1:8" s="58" customFormat="1">
      <c r="A74" s="77">
        <v>71</v>
      </c>
      <c r="B74" s="59" t="s">
        <v>117</v>
      </c>
      <c r="C74" s="59"/>
      <c r="D74" s="59" t="s">
        <v>221</v>
      </c>
      <c r="E74" s="60">
        <v>4925</v>
      </c>
      <c r="F74" s="61"/>
      <c r="G74" s="61"/>
      <c r="H74" s="58" t="s">
        <v>220</v>
      </c>
    </row>
    <row r="75" spans="1:8" s="58" customFormat="1">
      <c r="A75" s="77">
        <v>72</v>
      </c>
      <c r="B75" s="58" t="s">
        <v>117</v>
      </c>
      <c r="C75" s="58" t="s">
        <v>175</v>
      </c>
      <c r="E75" s="62">
        <v>4500</v>
      </c>
      <c r="F75" s="63"/>
      <c r="G75" s="63"/>
    </row>
    <row r="76" spans="1:8" s="58" customFormat="1">
      <c r="A76" s="77">
        <v>73</v>
      </c>
      <c r="B76" s="58" t="s">
        <v>117</v>
      </c>
      <c r="C76" s="58" t="s">
        <v>180</v>
      </c>
      <c r="D76" s="58" t="s">
        <v>181</v>
      </c>
      <c r="E76" s="62">
        <v>2922.77</v>
      </c>
      <c r="F76" s="63"/>
      <c r="G76" s="63"/>
    </row>
    <row r="77" spans="1:8" s="58" customFormat="1">
      <c r="A77" s="77">
        <v>74</v>
      </c>
      <c r="B77" s="58" t="s">
        <v>117</v>
      </c>
      <c r="D77" s="58" t="s">
        <v>219</v>
      </c>
      <c r="E77" s="62">
        <v>2000</v>
      </c>
      <c r="F77" s="63"/>
      <c r="G77" s="63"/>
      <c r="H77" s="58" t="s">
        <v>220</v>
      </c>
    </row>
    <row r="78" spans="1:8" s="58" customFormat="1">
      <c r="A78" s="77">
        <v>75</v>
      </c>
      <c r="B78" s="58" t="s">
        <v>117</v>
      </c>
      <c r="C78" s="58" t="s">
        <v>184</v>
      </c>
      <c r="D78" s="58" t="s">
        <v>138</v>
      </c>
      <c r="E78" s="62">
        <v>1184.73</v>
      </c>
      <c r="F78" s="63"/>
      <c r="G78" s="63"/>
    </row>
    <row r="79" spans="1:8" s="58" customFormat="1">
      <c r="A79" s="77">
        <v>76</v>
      </c>
      <c r="B79" s="58" t="s">
        <v>117</v>
      </c>
      <c r="C79" s="58" t="s">
        <v>184</v>
      </c>
      <c r="D79" s="58" t="s">
        <v>185</v>
      </c>
      <c r="E79" s="62">
        <v>676.02</v>
      </c>
      <c r="F79" s="63"/>
      <c r="G79" s="63"/>
    </row>
    <row r="80" spans="1:8" s="58" customFormat="1">
      <c r="A80" s="77">
        <v>77</v>
      </c>
      <c r="B80" s="58" t="s">
        <v>117</v>
      </c>
      <c r="C80" s="58" t="s">
        <v>178</v>
      </c>
      <c r="D80" s="58" t="s">
        <v>179</v>
      </c>
      <c r="E80" s="62">
        <v>599.13</v>
      </c>
      <c r="F80" s="63"/>
      <c r="G80" s="63"/>
    </row>
    <row r="81" spans="1:8" s="58" customFormat="1">
      <c r="A81" s="77">
        <v>78</v>
      </c>
      <c r="B81" s="58" t="s">
        <v>117</v>
      </c>
      <c r="C81" s="58" t="s">
        <v>178</v>
      </c>
      <c r="D81" s="58" t="s">
        <v>179</v>
      </c>
      <c r="E81" s="62">
        <v>532.20000000000005</v>
      </c>
      <c r="F81" s="63"/>
      <c r="G81" s="63"/>
    </row>
    <row r="82" spans="1:8" s="58" customFormat="1">
      <c r="A82" s="77">
        <v>79</v>
      </c>
      <c r="B82" s="58" t="s">
        <v>117</v>
      </c>
      <c r="C82" s="58" t="s">
        <v>202</v>
      </c>
      <c r="D82" s="58" t="s">
        <v>134</v>
      </c>
      <c r="E82" s="62">
        <v>475.64</v>
      </c>
      <c r="F82" s="63"/>
      <c r="G82" s="63"/>
    </row>
    <row r="83" spans="1:8" s="58" customFormat="1">
      <c r="A83" s="77">
        <v>80</v>
      </c>
      <c r="B83" s="58" t="s">
        <v>117</v>
      </c>
      <c r="C83" s="58" t="s">
        <v>175</v>
      </c>
      <c r="E83" s="62">
        <v>365</v>
      </c>
      <c r="F83" s="63"/>
      <c r="G83" s="63"/>
    </row>
    <row r="84" spans="1:8" s="58" customFormat="1">
      <c r="A84" s="77">
        <v>81</v>
      </c>
      <c r="B84" s="58" t="s">
        <v>117</v>
      </c>
      <c r="C84" s="58" t="s">
        <v>62</v>
      </c>
      <c r="D84" s="58" t="s">
        <v>138</v>
      </c>
      <c r="E84" s="62">
        <v>262.37</v>
      </c>
      <c r="F84" s="63"/>
      <c r="G84" s="63"/>
    </row>
    <row r="85" spans="1:8" s="58" customFormat="1">
      <c r="A85" s="77">
        <v>82</v>
      </c>
      <c r="B85" s="58" t="s">
        <v>117</v>
      </c>
      <c r="C85" s="58" t="s">
        <v>201</v>
      </c>
      <c r="D85" s="58" t="s">
        <v>138</v>
      </c>
      <c r="E85" s="62">
        <v>43.36</v>
      </c>
      <c r="F85" s="63"/>
      <c r="G85" s="63"/>
    </row>
    <row r="86" spans="1:8" s="58" customFormat="1">
      <c r="A86" s="77">
        <v>83</v>
      </c>
      <c r="B86" s="58" t="s">
        <v>117</v>
      </c>
      <c r="C86" s="58" t="s">
        <v>201</v>
      </c>
      <c r="D86" s="58" t="s">
        <v>138</v>
      </c>
      <c r="E86" s="62">
        <v>29.41</v>
      </c>
      <c r="F86" s="63"/>
      <c r="G86" s="63">
        <f>SUM(E74:E86)</f>
        <v>18515.63</v>
      </c>
    </row>
    <row r="87" spans="1:8" s="50" customFormat="1">
      <c r="A87" s="77">
        <v>84</v>
      </c>
      <c r="B87" s="50" t="s">
        <v>188</v>
      </c>
      <c r="C87" s="50" t="s">
        <v>189</v>
      </c>
      <c r="D87" s="50" t="s">
        <v>190</v>
      </c>
      <c r="E87" s="51">
        <v>960</v>
      </c>
      <c r="F87" s="52"/>
      <c r="G87" s="52"/>
      <c r="H87" s="50" t="s">
        <v>191</v>
      </c>
    </row>
    <row r="88" spans="1:8" s="50" customFormat="1">
      <c r="A88" s="77">
        <v>85</v>
      </c>
      <c r="B88" s="50" t="s">
        <v>188</v>
      </c>
      <c r="C88" s="50" t="s">
        <v>192</v>
      </c>
      <c r="D88" s="50" t="s">
        <v>190</v>
      </c>
      <c r="E88" s="51">
        <v>500</v>
      </c>
      <c r="F88" s="52"/>
      <c r="G88" s="52">
        <f>SUM(E87:E88)</f>
        <v>1460</v>
      </c>
    </row>
    <row r="89" spans="1:8" s="64" customFormat="1">
      <c r="A89" s="77">
        <v>86</v>
      </c>
      <c r="B89" s="64" t="s">
        <v>207</v>
      </c>
      <c r="C89" s="64" t="s">
        <v>208</v>
      </c>
      <c r="D89" s="64" t="s">
        <v>209</v>
      </c>
      <c r="E89" s="65">
        <v>500</v>
      </c>
      <c r="F89" s="66"/>
      <c r="G89" s="66"/>
    </row>
    <row r="90" spans="1:8" s="64" customFormat="1">
      <c r="A90" s="77">
        <v>87</v>
      </c>
      <c r="B90" s="64" t="s">
        <v>207</v>
      </c>
      <c r="C90" s="64" t="s">
        <v>208</v>
      </c>
      <c r="D90" s="64" t="s">
        <v>209</v>
      </c>
      <c r="E90" s="65">
        <v>500</v>
      </c>
      <c r="F90" s="66"/>
      <c r="G90" s="66">
        <f>SUM(E89:E90)</f>
        <v>1000</v>
      </c>
    </row>
    <row r="91" spans="1:8" s="38" customFormat="1">
      <c r="A91" s="77">
        <v>88</v>
      </c>
      <c r="B91" s="38" t="s">
        <v>102</v>
      </c>
      <c r="C91" s="38" t="s">
        <v>146</v>
      </c>
      <c r="E91" s="39">
        <v>6814.9</v>
      </c>
      <c r="F91" s="40"/>
      <c r="G91" s="40"/>
      <c r="H91" s="38" t="s">
        <v>147</v>
      </c>
    </row>
    <row r="92" spans="1:8" s="38" customFormat="1">
      <c r="A92" s="77">
        <v>89</v>
      </c>
      <c r="B92" s="38" t="s">
        <v>102</v>
      </c>
      <c r="C92" s="38" t="s">
        <v>46</v>
      </c>
      <c r="D92" s="38" t="s">
        <v>90</v>
      </c>
      <c r="E92" s="39">
        <v>5000</v>
      </c>
      <c r="F92" s="40"/>
      <c r="G92" s="40"/>
      <c r="H92" s="38" t="s">
        <v>224</v>
      </c>
    </row>
    <row r="93" spans="1:8" s="38" customFormat="1">
      <c r="A93" s="77">
        <v>90</v>
      </c>
      <c r="B93" s="38" t="s">
        <v>102</v>
      </c>
      <c r="C93" s="38" t="s">
        <v>148</v>
      </c>
      <c r="E93" s="39">
        <v>3207.91</v>
      </c>
      <c r="F93" s="40"/>
      <c r="G93" s="40"/>
      <c r="H93" s="38" t="s">
        <v>236</v>
      </c>
    </row>
    <row r="94" spans="1:8" s="38" customFormat="1">
      <c r="A94" s="77">
        <v>91</v>
      </c>
      <c r="B94" s="38" t="s">
        <v>102</v>
      </c>
      <c r="C94" s="38" t="s">
        <v>237</v>
      </c>
      <c r="E94" s="39">
        <v>2000</v>
      </c>
      <c r="F94" s="40"/>
      <c r="G94" s="40"/>
      <c r="H94" s="38" t="s">
        <v>238</v>
      </c>
    </row>
    <row r="95" spans="1:8" s="38" customFormat="1">
      <c r="A95" s="77">
        <v>92</v>
      </c>
      <c r="B95" s="38" t="s">
        <v>102</v>
      </c>
      <c r="C95" s="38" t="s">
        <v>167</v>
      </c>
      <c r="D95" s="38" t="s">
        <v>168</v>
      </c>
      <c r="E95" s="39">
        <v>2000</v>
      </c>
      <c r="F95" s="40"/>
      <c r="G95" s="40"/>
    </row>
    <row r="96" spans="1:8" s="38" customFormat="1">
      <c r="A96" s="77">
        <v>93</v>
      </c>
      <c r="B96" s="38" t="s">
        <v>102</v>
      </c>
      <c r="C96" s="38" t="s">
        <v>162</v>
      </c>
      <c r="D96" s="38" t="s">
        <v>163</v>
      </c>
      <c r="E96" s="39">
        <v>1063.1600000000001</v>
      </c>
      <c r="F96" s="40"/>
      <c r="G96" s="40">
        <f>SUM(E91:E96)</f>
        <v>20085.969999999998</v>
      </c>
    </row>
    <row r="97" spans="1:8" s="31" customFormat="1">
      <c r="A97" s="77">
        <v>94</v>
      </c>
      <c r="B97" s="31" t="s">
        <v>151</v>
      </c>
      <c r="C97" s="31" t="s">
        <v>152</v>
      </c>
      <c r="D97" s="31" t="s">
        <v>153</v>
      </c>
      <c r="E97" s="32">
        <v>2000</v>
      </c>
      <c r="F97" s="33"/>
      <c r="G97" s="33">
        <f>E97</f>
        <v>2000</v>
      </c>
    </row>
    <row r="98" spans="1:8" s="42" customFormat="1">
      <c r="A98" s="77">
        <v>95</v>
      </c>
      <c r="B98" s="42" t="s">
        <v>83</v>
      </c>
      <c r="C98" s="42" t="s">
        <v>217</v>
      </c>
      <c r="D98" s="42" t="s">
        <v>218</v>
      </c>
      <c r="E98" s="43">
        <v>5000</v>
      </c>
      <c r="F98" s="44"/>
      <c r="G98" s="44"/>
    </row>
    <row r="99" spans="1:8" s="42" customFormat="1">
      <c r="A99" s="77">
        <v>96</v>
      </c>
      <c r="B99" s="42" t="s">
        <v>83</v>
      </c>
      <c r="C99" s="42" t="s">
        <v>84</v>
      </c>
      <c r="E99" s="43">
        <v>53.66</v>
      </c>
      <c r="F99" s="44"/>
      <c r="G99" s="44"/>
    </row>
    <row r="100" spans="1:8" s="42" customFormat="1">
      <c r="A100" s="77">
        <v>97</v>
      </c>
      <c r="B100" s="42" t="s">
        <v>83</v>
      </c>
      <c r="C100" s="42" t="s">
        <v>84</v>
      </c>
      <c r="E100" s="43">
        <v>5.44</v>
      </c>
      <c r="F100" s="44"/>
      <c r="G100" s="44">
        <f>SUM(E98:E100)</f>
        <v>5059.0999999999995</v>
      </c>
    </row>
    <row r="101" spans="1:8" s="50" customFormat="1">
      <c r="A101" s="77">
        <v>98</v>
      </c>
      <c r="B101" s="50" t="s">
        <v>67</v>
      </c>
      <c r="C101" s="50" t="s">
        <v>68</v>
      </c>
      <c r="D101" s="50" t="s">
        <v>67</v>
      </c>
      <c r="E101" s="51">
        <v>4000</v>
      </c>
      <c r="F101" s="52"/>
      <c r="G101" s="52"/>
      <c r="H101" s="50" t="s">
        <v>69</v>
      </c>
    </row>
    <row r="102" spans="1:8" s="50" customFormat="1">
      <c r="A102" s="77">
        <v>99</v>
      </c>
      <c r="B102" s="50" t="s">
        <v>67</v>
      </c>
      <c r="C102" s="50" t="s">
        <v>68</v>
      </c>
      <c r="D102" s="50" t="s">
        <v>67</v>
      </c>
      <c r="E102" s="51">
        <v>3002.2</v>
      </c>
      <c r="F102" s="52"/>
      <c r="G102" s="52"/>
    </row>
    <row r="103" spans="1:8" s="50" customFormat="1">
      <c r="A103" s="77">
        <v>100</v>
      </c>
      <c r="B103" s="50" t="s">
        <v>67</v>
      </c>
      <c r="C103" s="50" t="s">
        <v>68</v>
      </c>
      <c r="D103" s="50" t="s">
        <v>67</v>
      </c>
      <c r="E103" s="51">
        <v>2125.8000000000002</v>
      </c>
      <c r="F103" s="52"/>
      <c r="G103" s="52">
        <f>SUM(E101:E103)</f>
        <v>9128</v>
      </c>
    </row>
    <row r="104" spans="1:8" s="42" customFormat="1">
      <c r="A104" s="77">
        <v>101</v>
      </c>
      <c r="B104" s="42" t="s">
        <v>36</v>
      </c>
      <c r="C104" s="42" t="s">
        <v>37</v>
      </c>
      <c r="D104" s="42" t="s">
        <v>38</v>
      </c>
      <c r="E104" s="43">
        <v>768.31</v>
      </c>
      <c r="F104" s="44"/>
      <c r="G104" s="44"/>
      <c r="H104" s="42" t="s">
        <v>45</v>
      </c>
    </row>
    <row r="105" spans="1:8" s="42" customFormat="1">
      <c r="A105" s="77">
        <v>102</v>
      </c>
      <c r="B105" s="42" t="s">
        <v>36</v>
      </c>
      <c r="C105" s="42" t="s">
        <v>197</v>
      </c>
      <c r="D105" s="42" t="s">
        <v>198</v>
      </c>
      <c r="E105" s="43">
        <v>617.5</v>
      </c>
      <c r="F105" s="44"/>
      <c r="G105" s="44"/>
    </row>
    <row r="106" spans="1:8" s="42" customFormat="1">
      <c r="A106" s="77">
        <v>103</v>
      </c>
      <c r="B106" s="42" t="s">
        <v>36</v>
      </c>
      <c r="C106" s="42" t="s">
        <v>37</v>
      </c>
      <c r="D106" s="42" t="s">
        <v>38</v>
      </c>
      <c r="E106" s="43">
        <v>537.28</v>
      </c>
      <c r="F106" s="44"/>
      <c r="G106" s="44"/>
      <c r="H106" s="42" t="s">
        <v>39</v>
      </c>
    </row>
    <row r="107" spans="1:8" s="42" customFormat="1">
      <c r="A107" s="77">
        <v>104</v>
      </c>
      <c r="B107" s="42" t="s">
        <v>36</v>
      </c>
      <c r="C107" s="42" t="s">
        <v>38</v>
      </c>
      <c r="D107" s="42" t="s">
        <v>71</v>
      </c>
      <c r="E107" s="43">
        <v>528.29999999999995</v>
      </c>
      <c r="F107" s="44"/>
      <c r="G107" s="44"/>
      <c r="H107" s="42" t="s">
        <v>72</v>
      </c>
    </row>
    <row r="108" spans="1:8" s="42" customFormat="1">
      <c r="A108" s="77">
        <v>105</v>
      </c>
      <c r="B108" s="42" t="s">
        <v>36</v>
      </c>
      <c r="C108" s="42" t="s">
        <v>154</v>
      </c>
      <c r="D108" s="42" t="s">
        <v>155</v>
      </c>
      <c r="E108" s="43">
        <v>200</v>
      </c>
      <c r="F108" s="44"/>
      <c r="G108" s="44">
        <f>SUM(E104:E108)</f>
        <v>2651.39</v>
      </c>
    </row>
    <row r="109" spans="1:8" s="67" customFormat="1">
      <c r="A109" s="77">
        <v>106</v>
      </c>
      <c r="B109" s="67" t="s">
        <v>94</v>
      </c>
      <c r="C109" s="67" t="s">
        <v>87</v>
      </c>
      <c r="D109" s="67" t="s">
        <v>88</v>
      </c>
      <c r="E109" s="68">
        <v>3800</v>
      </c>
      <c r="F109" s="69"/>
      <c r="G109" s="69"/>
      <c r="H109" s="67" t="s">
        <v>89</v>
      </c>
    </row>
    <row r="110" spans="1:8" s="67" customFormat="1">
      <c r="A110" s="77">
        <v>107</v>
      </c>
      <c r="B110" s="67" t="s">
        <v>94</v>
      </c>
      <c r="C110" s="67" t="s">
        <v>93</v>
      </c>
      <c r="E110" s="68">
        <v>900</v>
      </c>
      <c r="F110" s="69"/>
      <c r="G110" s="69"/>
    </row>
    <row r="111" spans="1:8" s="67" customFormat="1">
      <c r="A111" s="77">
        <v>108</v>
      </c>
      <c r="B111" s="67" t="s">
        <v>94</v>
      </c>
      <c r="C111" s="67" t="s">
        <v>86</v>
      </c>
      <c r="E111" s="68">
        <v>871.25</v>
      </c>
      <c r="F111" s="69"/>
      <c r="G111" s="69"/>
    </row>
    <row r="112" spans="1:8" s="67" customFormat="1">
      <c r="A112" s="77">
        <v>109</v>
      </c>
      <c r="B112" s="73" t="s">
        <v>94</v>
      </c>
      <c r="C112" s="73" t="s">
        <v>81</v>
      </c>
      <c r="D112" s="73"/>
      <c r="E112" s="74">
        <v>431.64</v>
      </c>
      <c r="F112" s="75"/>
      <c r="G112" s="75">
        <f>SUM(E109:E112)</f>
        <v>6002.89</v>
      </c>
    </row>
    <row r="113" spans="1:8" s="50" customFormat="1">
      <c r="A113" s="77">
        <v>110</v>
      </c>
      <c r="B113" s="50" t="s">
        <v>9</v>
      </c>
      <c r="C113" s="50" t="s">
        <v>176</v>
      </c>
      <c r="D113" s="50" t="s">
        <v>177</v>
      </c>
      <c r="E113" s="51">
        <v>5500</v>
      </c>
      <c r="F113" s="52"/>
      <c r="G113" s="52"/>
    </row>
    <row r="114" spans="1:8" s="50" customFormat="1">
      <c r="A114" s="77">
        <v>111</v>
      </c>
      <c r="B114" s="50" t="s">
        <v>9</v>
      </c>
      <c r="C114" s="50" t="s">
        <v>10</v>
      </c>
      <c r="D114" s="50" t="s">
        <v>177</v>
      </c>
      <c r="E114" s="51">
        <v>5000</v>
      </c>
      <c r="F114" s="52"/>
      <c r="G114" s="52"/>
    </row>
    <row r="115" spans="1:8" s="50" customFormat="1">
      <c r="A115" s="77">
        <v>112</v>
      </c>
      <c r="B115" s="70" t="s">
        <v>9</v>
      </c>
      <c r="C115" s="70" t="s">
        <v>176</v>
      </c>
      <c r="D115" s="70" t="s">
        <v>177</v>
      </c>
      <c r="E115" s="71">
        <v>4500</v>
      </c>
      <c r="F115" s="72"/>
      <c r="G115" s="72">
        <f>SUM(E113:E115)</f>
        <v>15000</v>
      </c>
    </row>
    <row r="116" spans="1:8">
      <c r="A116" s="77">
        <v>113</v>
      </c>
      <c r="B116" s="20"/>
      <c r="C116" s="20"/>
      <c r="D116" s="21" t="s">
        <v>141</v>
      </c>
      <c r="E116" s="22">
        <f>SUM(E4:E115)</f>
        <v>123285.26</v>
      </c>
      <c r="F116" s="29"/>
      <c r="G116" s="29"/>
    </row>
    <row r="117" spans="1:8" ht="16" thickBot="1">
      <c r="A117" s="77">
        <v>114</v>
      </c>
      <c r="B117" s="23"/>
      <c r="C117" s="23"/>
      <c r="D117" s="24" t="s">
        <v>222</v>
      </c>
      <c r="E117" s="25"/>
      <c r="F117" s="30">
        <f>SUM(F4:F115)</f>
        <v>113832.78000000001</v>
      </c>
      <c r="G117" s="30"/>
    </row>
    <row r="118" spans="1:8" s="1" customFormat="1" ht="16" thickTop="1">
      <c r="A118" s="77">
        <v>115</v>
      </c>
      <c r="B118" s="34"/>
      <c r="C118" s="34"/>
      <c r="D118" s="35" t="s">
        <v>223</v>
      </c>
      <c r="E118" s="36"/>
      <c r="F118" s="37">
        <f>F117-E116</f>
        <v>-9452.4799999999814</v>
      </c>
      <c r="G118" s="37"/>
    </row>
    <row r="122" spans="1:8">
      <c r="H122" s="76"/>
    </row>
  </sheetData>
  <sortState ref="B4:H113">
    <sortCondition ref="B4:B113"/>
    <sortCondition descending="1" ref="E4:E113"/>
    <sortCondition descending="1" ref="F4:F11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B21" sqref="B21"/>
    </sheetView>
  </sheetViews>
  <sheetFormatPr baseColWidth="10" defaultRowHeight="15" x14ac:dyDescent="0"/>
  <cols>
    <col min="1" max="1" width="12.33203125" bestFit="1" customWidth="1"/>
    <col min="2" max="2" width="10.83203125" style="26"/>
    <col min="3" max="3" width="10.83203125" style="80"/>
  </cols>
  <sheetData>
    <row r="1" spans="1:3" s="1" customFormat="1">
      <c r="A1" s="1" t="s">
        <v>1</v>
      </c>
      <c r="B1" s="27" t="s">
        <v>228</v>
      </c>
      <c r="C1" s="79"/>
    </row>
    <row r="2" spans="1:3">
      <c r="A2" t="s">
        <v>25</v>
      </c>
      <c r="B2" s="26">
        <f>Prelude!G9</f>
        <v>2378.4299999999998</v>
      </c>
    </row>
    <row r="3" spans="1:3">
      <c r="A3" t="s">
        <v>215</v>
      </c>
      <c r="B3" s="26">
        <f>Prelude!G10</f>
        <v>1500</v>
      </c>
    </row>
    <row r="4" spans="1:3">
      <c r="A4" t="s">
        <v>151</v>
      </c>
      <c r="B4" s="26">
        <f>Prelude!G97</f>
        <v>2000</v>
      </c>
    </row>
    <row r="5" spans="1:3">
      <c r="A5" t="s">
        <v>11</v>
      </c>
      <c r="B5" s="26">
        <f>Prelude!G20</f>
        <v>13986.659999999998</v>
      </c>
    </row>
    <row r="6" spans="1:3">
      <c r="A6" t="s">
        <v>56</v>
      </c>
      <c r="B6" s="26">
        <f>Prelude!G23</f>
        <v>2336.5700000000002</v>
      </c>
    </row>
    <row r="7" spans="1:3">
      <c r="A7" t="s">
        <v>14</v>
      </c>
      <c r="B7" s="26">
        <f>Prelude!G42</f>
        <v>716.43999999999994</v>
      </c>
    </row>
    <row r="8" spans="1:3">
      <c r="A8" t="s">
        <v>61</v>
      </c>
      <c r="B8" s="26">
        <f>Prelude!G51</f>
        <v>4157.75</v>
      </c>
    </row>
    <row r="9" spans="1:3">
      <c r="A9" t="s">
        <v>229</v>
      </c>
      <c r="B9" s="26">
        <f>Prelude!G52</f>
        <v>2450.1799999999998</v>
      </c>
    </row>
    <row r="10" spans="1:3">
      <c r="A10" t="s">
        <v>23</v>
      </c>
      <c r="B10" s="26">
        <f>Prelude!G54</f>
        <v>7440</v>
      </c>
    </row>
    <row r="11" spans="1:3">
      <c r="A11" t="s">
        <v>20</v>
      </c>
      <c r="B11" s="26">
        <f>Prelude!G73</f>
        <v>7416.25</v>
      </c>
    </row>
    <row r="12" spans="1:3">
      <c r="A12" t="s">
        <v>117</v>
      </c>
      <c r="B12" s="26">
        <f>Prelude!G86</f>
        <v>18515.63</v>
      </c>
    </row>
    <row r="13" spans="1:3">
      <c r="A13" t="s">
        <v>190</v>
      </c>
      <c r="B13" s="26">
        <f>Prelude!G88</f>
        <v>1460</v>
      </c>
    </row>
    <row r="14" spans="1:3">
      <c r="A14" t="s">
        <v>230</v>
      </c>
      <c r="B14" s="26">
        <f>Prelude!G90</f>
        <v>1000</v>
      </c>
    </row>
    <row r="15" spans="1:3">
      <c r="A15" t="s">
        <v>105</v>
      </c>
      <c r="B15" s="26">
        <f>Prelude!G96</f>
        <v>20085.969999999998</v>
      </c>
    </row>
    <row r="16" spans="1:3">
      <c r="A16" t="s">
        <v>83</v>
      </c>
      <c r="B16" s="26">
        <f>Prelude!G100</f>
        <v>5059.0999999999995</v>
      </c>
    </row>
    <row r="17" spans="1:2">
      <c r="A17" t="s">
        <v>67</v>
      </c>
      <c r="B17" s="26">
        <f>Prelude!G103</f>
        <v>9128</v>
      </c>
    </row>
    <row r="18" spans="1:2">
      <c r="A18" t="s">
        <v>36</v>
      </c>
      <c r="B18" s="26">
        <f>Prelude!G108</f>
        <v>2651.39</v>
      </c>
    </row>
    <row r="19" spans="1:2">
      <c r="A19" t="s">
        <v>9</v>
      </c>
      <c r="B19" s="26">
        <f>Prelude!G115</f>
        <v>15000</v>
      </c>
    </row>
    <row r="20" spans="1:2">
      <c r="A20" s="6" t="s">
        <v>94</v>
      </c>
      <c r="B20" s="28">
        <f>Prelude!G112</f>
        <v>6002.89</v>
      </c>
    </row>
    <row r="21" spans="1:2">
      <c r="A21" s="78" t="s">
        <v>231</v>
      </c>
      <c r="B21" s="26">
        <f>SUM(B2:B20)</f>
        <v>123285.26000000001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17" workbookViewId="0">
      <selection activeCell="E25" sqref="E25"/>
    </sheetView>
  </sheetViews>
  <sheetFormatPr baseColWidth="10" defaultColWidth="14.83203125" defaultRowHeight="15" x14ac:dyDescent="0"/>
  <cols>
    <col min="2" max="2" width="23" bestFit="1" customWidth="1"/>
    <col min="3" max="4" width="14.83203125" style="5"/>
  </cols>
  <sheetData>
    <row r="1" spans="1:5">
      <c r="A1" s="1" t="s">
        <v>143</v>
      </c>
    </row>
    <row r="2" spans="1:5">
      <c r="B2" s="1"/>
    </row>
    <row r="3" spans="1:5">
      <c r="A3" s="1" t="s">
        <v>1</v>
      </c>
      <c r="B3" s="8" t="s">
        <v>108</v>
      </c>
      <c r="C3" s="9" t="s">
        <v>109</v>
      </c>
      <c r="D3" s="9" t="s">
        <v>130</v>
      </c>
      <c r="E3" s="1" t="s">
        <v>110</v>
      </c>
    </row>
    <row r="4" spans="1:5">
      <c r="B4" s="1" t="s">
        <v>95</v>
      </c>
    </row>
    <row r="5" spans="1:5">
      <c r="B5" s="3" t="s">
        <v>97</v>
      </c>
      <c r="C5" s="4">
        <v>638471</v>
      </c>
      <c r="D5" s="4"/>
    </row>
    <row r="6" spans="1:5">
      <c r="B6" s="6" t="s">
        <v>98</v>
      </c>
      <c r="C6" s="7">
        <v>-67426.14</v>
      </c>
      <c r="D6" s="10"/>
      <c r="E6" s="19" t="s">
        <v>239</v>
      </c>
    </row>
    <row r="7" spans="1:5">
      <c r="B7" s="3" t="s">
        <v>96</v>
      </c>
      <c r="C7" s="5">
        <f>SUM(C5:C6)</f>
        <v>571044.86</v>
      </c>
    </row>
    <row r="9" spans="1:5">
      <c r="B9" s="1" t="s">
        <v>99</v>
      </c>
    </row>
    <row r="10" spans="1:5">
      <c r="A10" t="s">
        <v>105</v>
      </c>
      <c r="B10" t="s">
        <v>100</v>
      </c>
      <c r="C10" s="4">
        <v>17420</v>
      </c>
      <c r="D10" s="4"/>
    </row>
    <row r="11" spans="1:5">
      <c r="A11" t="s">
        <v>105</v>
      </c>
      <c r="B11" t="s">
        <v>101</v>
      </c>
      <c r="C11" s="4">
        <v>38166.57</v>
      </c>
      <c r="D11" s="4"/>
    </row>
    <row r="12" spans="1:5">
      <c r="A12" t="s">
        <v>105</v>
      </c>
      <c r="B12" s="86" t="s">
        <v>240</v>
      </c>
      <c r="C12" s="5">
        <v>3099</v>
      </c>
    </row>
    <row r="13" spans="1:5">
      <c r="A13" t="s">
        <v>105</v>
      </c>
      <c r="B13" t="s">
        <v>106</v>
      </c>
      <c r="C13" s="5" t="s">
        <v>107</v>
      </c>
    </row>
    <row r="14" spans="1:5">
      <c r="A14" t="s">
        <v>105</v>
      </c>
      <c r="B14" t="s">
        <v>103</v>
      </c>
      <c r="C14" s="5">
        <v>5000</v>
      </c>
    </row>
    <row r="15" spans="1:5">
      <c r="A15" t="s">
        <v>105</v>
      </c>
      <c r="B15" t="s">
        <v>104</v>
      </c>
      <c r="C15" s="5">
        <v>9800</v>
      </c>
      <c r="E15" s="19" t="s">
        <v>112</v>
      </c>
    </row>
    <row r="16" spans="1:5">
      <c r="A16" t="s">
        <v>105</v>
      </c>
      <c r="B16" s="6" t="s">
        <v>105</v>
      </c>
      <c r="C16" s="7">
        <v>48042.31</v>
      </c>
      <c r="D16" s="7"/>
    </row>
    <row r="17" spans="1:8">
      <c r="B17" s="85" t="s">
        <v>111</v>
      </c>
      <c r="C17" s="11"/>
      <c r="D17" s="11">
        <f>SUM(C10:C16)</f>
        <v>121527.88</v>
      </c>
      <c r="G17" s="81" t="s">
        <v>1</v>
      </c>
      <c r="H17" s="81" t="s">
        <v>228</v>
      </c>
    </row>
    <row r="18" spans="1:8">
      <c r="F18">
        <v>1</v>
      </c>
      <c r="G18" t="s">
        <v>105</v>
      </c>
      <c r="H18" s="5">
        <f>D17+D12</f>
        <v>121527.88</v>
      </c>
    </row>
    <row r="19" spans="1:8">
      <c r="A19" t="s">
        <v>25</v>
      </c>
      <c r="B19" t="s">
        <v>127</v>
      </c>
      <c r="C19" s="5">
        <v>643.1</v>
      </c>
      <c r="D19"/>
      <c r="F19">
        <v>2</v>
      </c>
      <c r="G19" t="s">
        <v>25</v>
      </c>
      <c r="H19" s="5">
        <f>D30</f>
        <v>107876.81000000001</v>
      </c>
    </row>
    <row r="20" spans="1:8">
      <c r="A20" t="s">
        <v>25</v>
      </c>
      <c r="B20" t="s">
        <v>124</v>
      </c>
      <c r="C20" s="5">
        <v>908</v>
      </c>
      <c r="D20"/>
      <c r="F20">
        <v>3</v>
      </c>
      <c r="G20" t="s">
        <v>233</v>
      </c>
      <c r="H20" s="5">
        <f>D32</f>
        <v>1098.18</v>
      </c>
    </row>
    <row r="21" spans="1:8">
      <c r="A21" t="s">
        <v>25</v>
      </c>
      <c r="B21" t="s">
        <v>235</v>
      </c>
      <c r="C21" s="10">
        <v>67426.14</v>
      </c>
      <c r="D21"/>
      <c r="F21">
        <v>4</v>
      </c>
      <c r="G21" t="s">
        <v>61</v>
      </c>
      <c r="H21" s="5">
        <f>D34</f>
        <v>35155.869999999995</v>
      </c>
    </row>
    <row r="22" spans="1:8">
      <c r="A22" t="s">
        <v>25</v>
      </c>
      <c r="B22" t="s">
        <v>115</v>
      </c>
      <c r="C22" s="5">
        <v>958</v>
      </c>
      <c r="D22"/>
      <c r="F22">
        <v>5</v>
      </c>
      <c r="G22" t="s">
        <v>20</v>
      </c>
      <c r="H22" s="5">
        <f>D38</f>
        <v>13919.25</v>
      </c>
    </row>
    <row r="23" spans="1:8">
      <c r="A23" t="s">
        <v>25</v>
      </c>
      <c r="B23" t="s">
        <v>120</v>
      </c>
      <c r="C23" s="5">
        <v>986</v>
      </c>
      <c r="D23"/>
      <c r="F23">
        <v>6</v>
      </c>
      <c r="G23" t="s">
        <v>117</v>
      </c>
      <c r="H23" s="5">
        <f>D42</f>
        <v>37258.300000000003</v>
      </c>
    </row>
    <row r="24" spans="1:8">
      <c r="A24" t="s">
        <v>25</v>
      </c>
      <c r="B24" t="s">
        <v>131</v>
      </c>
      <c r="C24" s="5">
        <v>1052.3699999999999</v>
      </c>
      <c r="D24"/>
      <c r="F24">
        <v>7</v>
      </c>
      <c r="G24" t="s">
        <v>234</v>
      </c>
      <c r="H24" s="5">
        <f>D46</f>
        <v>60322.559999999998</v>
      </c>
    </row>
    <row r="25" spans="1:8">
      <c r="A25" t="s">
        <v>25</v>
      </c>
      <c r="B25" t="s">
        <v>128</v>
      </c>
      <c r="C25" s="5">
        <v>2351.19</v>
      </c>
      <c r="D25"/>
      <c r="F25">
        <v>8</v>
      </c>
      <c r="G25" t="s">
        <v>232</v>
      </c>
      <c r="H25" s="5">
        <f>D49</f>
        <v>246456.66</v>
      </c>
    </row>
    <row r="26" spans="1:8">
      <c r="A26" t="s">
        <v>25</v>
      </c>
      <c r="B26" t="s">
        <v>129</v>
      </c>
      <c r="C26" s="5">
        <v>2728</v>
      </c>
      <c r="D26"/>
      <c r="F26">
        <v>9</v>
      </c>
      <c r="G26" t="s">
        <v>144</v>
      </c>
      <c r="H26" s="5">
        <f>D50</f>
        <v>9163.6200000000008</v>
      </c>
    </row>
    <row r="27" spans="1:8">
      <c r="A27" t="s">
        <v>25</v>
      </c>
      <c r="B27" t="s">
        <v>113</v>
      </c>
      <c r="C27" s="5">
        <v>6246.83</v>
      </c>
      <c r="D27"/>
      <c r="F27">
        <v>10</v>
      </c>
      <c r="G27" t="s">
        <v>36</v>
      </c>
      <c r="H27" s="5">
        <f>D51</f>
        <v>9018.2900000000009</v>
      </c>
    </row>
    <row r="28" spans="1:8">
      <c r="A28" t="s">
        <v>25</v>
      </c>
      <c r="B28" t="s">
        <v>132</v>
      </c>
      <c r="C28" s="5">
        <v>6810.45</v>
      </c>
      <c r="D28"/>
      <c r="G28" s="82" t="s">
        <v>231</v>
      </c>
      <c r="H28" s="83">
        <f>SUM(H18:H27)</f>
        <v>641797.42000000004</v>
      </c>
    </row>
    <row r="29" spans="1:8">
      <c r="A29" t="s">
        <v>25</v>
      </c>
      <c r="B29" t="s">
        <v>139</v>
      </c>
      <c r="C29" s="10">
        <v>8446.2099999999991</v>
      </c>
      <c r="D29" s="10"/>
    </row>
    <row r="30" spans="1:8">
      <c r="A30" t="s">
        <v>25</v>
      </c>
      <c r="B30" t="s">
        <v>42</v>
      </c>
      <c r="C30" s="5">
        <v>9320.52</v>
      </c>
      <c r="D30" s="5">
        <f>SUM(C19:C30)</f>
        <v>107876.81000000001</v>
      </c>
    </row>
    <row r="31" spans="1:8">
      <c r="A31" t="s">
        <v>233</v>
      </c>
      <c r="B31" t="s">
        <v>121</v>
      </c>
      <c r="C31" s="5">
        <v>413.32</v>
      </c>
      <c r="D31"/>
    </row>
    <row r="32" spans="1:8">
      <c r="A32" t="s">
        <v>233</v>
      </c>
      <c r="B32" t="s">
        <v>122</v>
      </c>
      <c r="C32" s="5">
        <v>684.86</v>
      </c>
      <c r="D32" s="5">
        <f>SUM(C31:C32)</f>
        <v>1098.18</v>
      </c>
    </row>
    <row r="33" spans="1:4">
      <c r="A33" t="s">
        <v>61</v>
      </c>
      <c r="B33" t="s">
        <v>76</v>
      </c>
      <c r="C33" s="5">
        <v>14557.43</v>
      </c>
      <c r="D33"/>
    </row>
    <row r="34" spans="1:4">
      <c r="A34" t="s">
        <v>61</v>
      </c>
      <c r="B34" t="s">
        <v>61</v>
      </c>
      <c r="C34" s="5">
        <v>20598.439999999999</v>
      </c>
      <c r="D34" s="5">
        <f>SUM(C33:C34)</f>
        <v>35155.869999999995</v>
      </c>
    </row>
    <row r="35" spans="1:4">
      <c r="A35" t="s">
        <v>20</v>
      </c>
      <c r="B35" t="s">
        <v>125</v>
      </c>
      <c r="C35" s="5">
        <v>1061.52</v>
      </c>
      <c r="D35"/>
    </row>
    <row r="36" spans="1:4">
      <c r="A36" t="s">
        <v>20</v>
      </c>
      <c r="B36" t="s">
        <v>126</v>
      </c>
      <c r="C36" s="5">
        <v>2180.88</v>
      </c>
      <c r="D36"/>
    </row>
    <row r="37" spans="1:4">
      <c r="A37" t="s">
        <v>20</v>
      </c>
      <c r="B37" t="s">
        <v>123</v>
      </c>
      <c r="C37" s="5">
        <v>2670</v>
      </c>
      <c r="D37"/>
    </row>
    <row r="38" spans="1:4">
      <c r="A38" t="s">
        <v>20</v>
      </c>
      <c r="B38" t="s">
        <v>134</v>
      </c>
      <c r="C38" s="5">
        <v>8006.85</v>
      </c>
      <c r="D38" s="5">
        <f>SUM(C35:C38)</f>
        <v>13919.25</v>
      </c>
    </row>
    <row r="39" spans="1:4">
      <c r="A39" t="s">
        <v>117</v>
      </c>
      <c r="B39" t="s">
        <v>137</v>
      </c>
      <c r="C39" s="5">
        <v>2388.83</v>
      </c>
      <c r="D39"/>
    </row>
    <row r="40" spans="1:4">
      <c r="A40" t="s">
        <v>117</v>
      </c>
      <c r="B40" t="s">
        <v>138</v>
      </c>
      <c r="C40" s="5">
        <v>4324.12</v>
      </c>
      <c r="D40"/>
    </row>
    <row r="41" spans="1:4">
      <c r="A41" t="s">
        <v>117</v>
      </c>
      <c r="B41" t="s">
        <v>83</v>
      </c>
      <c r="C41" s="5">
        <v>5403.32</v>
      </c>
      <c r="D41"/>
    </row>
    <row r="42" spans="1:4">
      <c r="A42" t="s">
        <v>117</v>
      </c>
      <c r="B42" t="s">
        <v>117</v>
      </c>
      <c r="C42" s="5">
        <v>25142.03</v>
      </c>
      <c r="D42" s="5">
        <f>SUM(C39:C42)</f>
        <v>37258.300000000003</v>
      </c>
    </row>
    <row r="43" spans="1:4">
      <c r="A43" t="s">
        <v>234</v>
      </c>
      <c r="B43" t="s">
        <v>118</v>
      </c>
      <c r="C43" s="5">
        <v>1950</v>
      </c>
      <c r="D43"/>
    </row>
    <row r="44" spans="1:4">
      <c r="A44" t="s">
        <v>234</v>
      </c>
      <c r="B44" t="s">
        <v>133</v>
      </c>
      <c r="C44" s="5">
        <v>7000</v>
      </c>
      <c r="D44"/>
    </row>
    <row r="45" spans="1:4">
      <c r="A45" t="s">
        <v>234</v>
      </c>
      <c r="B45" t="s">
        <v>23</v>
      </c>
      <c r="C45" s="5">
        <v>15000</v>
      </c>
      <c r="D45"/>
    </row>
    <row r="46" spans="1:4">
      <c r="A46" t="s">
        <v>234</v>
      </c>
      <c r="B46" t="s">
        <v>136</v>
      </c>
      <c r="C46" s="5">
        <v>36372.559999999998</v>
      </c>
      <c r="D46" s="5">
        <f>SUM(C43:C46)</f>
        <v>60322.559999999998</v>
      </c>
    </row>
    <row r="47" spans="1:4">
      <c r="A47" t="s">
        <v>232</v>
      </c>
      <c r="B47" t="s">
        <v>116</v>
      </c>
      <c r="C47" s="5">
        <v>271.77</v>
      </c>
      <c r="D47"/>
    </row>
    <row r="48" spans="1:4">
      <c r="A48" t="s">
        <v>232</v>
      </c>
      <c r="B48" t="s">
        <v>119</v>
      </c>
      <c r="C48" s="5">
        <v>49674.48</v>
      </c>
      <c r="D48"/>
    </row>
    <row r="49" spans="1:5">
      <c r="A49" t="s">
        <v>232</v>
      </c>
      <c r="B49" t="s">
        <v>135</v>
      </c>
      <c r="C49" s="5">
        <v>196510.41</v>
      </c>
      <c r="D49" s="5">
        <f>SUM(C47:C49)</f>
        <v>246456.66</v>
      </c>
    </row>
    <row r="50" spans="1:5">
      <c r="A50" t="s">
        <v>144</v>
      </c>
      <c r="B50" t="s">
        <v>114</v>
      </c>
      <c r="C50" s="5">
        <v>9163.6200000000008</v>
      </c>
      <c r="D50" s="5">
        <f>C50</f>
        <v>9163.6200000000008</v>
      </c>
    </row>
    <row r="51" spans="1:5">
      <c r="A51" t="s">
        <v>36</v>
      </c>
      <c r="B51" s="6" t="s">
        <v>36</v>
      </c>
      <c r="C51" s="7">
        <v>9018.2900000000009</v>
      </c>
      <c r="D51" s="7">
        <f>C51</f>
        <v>9018.2900000000009</v>
      </c>
      <c r="E51" s="5"/>
    </row>
    <row r="52" spans="1:5" ht="16" thickBot="1">
      <c r="B52" s="84" t="s">
        <v>140</v>
      </c>
      <c r="C52" s="12">
        <f>SUM(C19:C51)</f>
        <v>520269.54</v>
      </c>
      <c r="D52" s="12"/>
    </row>
    <row r="53" spans="1:5" ht="17" thickTop="1" thickBot="1">
      <c r="B53" s="13"/>
      <c r="C53" s="14" t="s">
        <v>141</v>
      </c>
      <c r="D53" s="15">
        <f>C52+D17</f>
        <v>641797.41999999993</v>
      </c>
    </row>
    <row r="54" spans="1:5" ht="16" thickTop="1">
      <c r="B54" s="16"/>
      <c r="C54" s="17" t="s">
        <v>142</v>
      </c>
      <c r="D54" s="18">
        <f>C5-D53</f>
        <v>-3326.4199999999255</v>
      </c>
    </row>
    <row r="60" spans="1:5">
      <c r="B60" s="5"/>
    </row>
  </sheetData>
  <sortState ref="A18:D50">
    <sortCondition ref="A18:A50"/>
    <sortCondition ref="C18:C50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Prelude</vt:lpstr>
      <vt:lpstr>Prelude Percent</vt:lpstr>
      <vt:lpstr>Axanar 2014-15</vt:lpstr>
    </vt:vector>
  </TitlesOfParts>
  <Company>Blue Seraph Productions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Pedraza</dc:creator>
  <cp:lastModifiedBy>Carlos Pedraza</cp:lastModifiedBy>
  <dcterms:created xsi:type="dcterms:W3CDTF">2016-02-09T03:08:50Z</dcterms:created>
  <dcterms:modified xsi:type="dcterms:W3CDTF">2016-03-25T19:30:26Z</dcterms:modified>
</cp:coreProperties>
</file>